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HCentralAdmin\SPH Grants\Office of Research Website\Template Docs\"/>
    </mc:Choice>
  </mc:AlternateContent>
  <bookViews>
    <workbookView xWindow="0" yWindow="0" windowWidth="21576" windowHeight="8616"/>
  </bookViews>
  <sheets>
    <sheet name="Yrs 1-3" sheetId="1" r:id="rId1"/>
    <sheet name="Yrs 4-6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49" i="2" l="1"/>
  <c r="P49" i="2" s="1"/>
  <c r="Q49" i="2" s="1"/>
  <c r="P48" i="2"/>
  <c r="Q48" i="2" s="1"/>
  <c r="O48" i="2"/>
  <c r="O47" i="2"/>
  <c r="J49" i="2"/>
  <c r="J48" i="2"/>
  <c r="K48" i="2" s="1"/>
  <c r="L48" i="2" s="1"/>
  <c r="K47" i="2"/>
  <c r="L47" i="2" s="1"/>
  <c r="J47" i="2"/>
  <c r="E49" i="2"/>
  <c r="F49" i="2" s="1"/>
  <c r="G49" i="2" s="1"/>
  <c r="F48" i="2"/>
  <c r="G48" i="2" s="1"/>
  <c r="E48" i="2"/>
  <c r="E47" i="2"/>
  <c r="O48" i="1"/>
  <c r="O47" i="1"/>
  <c r="P47" i="1" s="1"/>
  <c r="O46" i="1"/>
  <c r="P46" i="1" s="1"/>
  <c r="Q46" i="1" s="1"/>
  <c r="J48" i="1"/>
  <c r="K48" i="1" s="1"/>
  <c r="L48" i="1" s="1"/>
  <c r="K47" i="1"/>
  <c r="L47" i="1" s="1"/>
  <c r="J47" i="1"/>
  <c r="J46" i="1"/>
  <c r="G47" i="1"/>
  <c r="G48" i="1"/>
  <c r="G46" i="1"/>
  <c r="E47" i="1"/>
  <c r="E48" i="1"/>
  <c r="F48" i="1" s="1"/>
  <c r="E46" i="1"/>
  <c r="F46" i="1" s="1"/>
  <c r="F47" i="1"/>
  <c r="Q47" i="2" l="1"/>
  <c r="Q50" i="2" s="1"/>
  <c r="P47" i="2"/>
  <c r="L49" i="2"/>
  <c r="L50" i="2" s="1"/>
  <c r="K49" i="2"/>
  <c r="F47" i="2"/>
  <c r="F50" i="2" s="1"/>
  <c r="Q48" i="1"/>
  <c r="P48" i="1"/>
  <c r="Q47" i="1"/>
  <c r="L46" i="1"/>
  <c r="K46" i="1"/>
  <c r="P50" i="2"/>
  <c r="O50" i="2"/>
  <c r="K50" i="2"/>
  <c r="J50" i="2"/>
  <c r="E50" i="2"/>
  <c r="O28" i="2"/>
  <c r="P28" i="2" s="1"/>
  <c r="Q28" i="2" s="1"/>
  <c r="O27" i="2"/>
  <c r="O26" i="2"/>
  <c r="J28" i="2"/>
  <c r="K28" i="2" s="1"/>
  <c r="L28" i="2" s="1"/>
  <c r="J27" i="2"/>
  <c r="J26" i="2"/>
  <c r="E27" i="2"/>
  <c r="F27" i="2" s="1"/>
  <c r="E28" i="2"/>
  <c r="F28" i="2" s="1"/>
  <c r="G28" i="2" s="1"/>
  <c r="E26" i="2"/>
  <c r="F26" i="2" s="1"/>
  <c r="E30" i="1"/>
  <c r="F30" i="1" s="1"/>
  <c r="E29" i="1"/>
  <c r="M29" i="1"/>
  <c r="O29" i="1" s="1"/>
  <c r="P29" i="1" s="1"/>
  <c r="M30" i="1"/>
  <c r="O30" i="1" s="1"/>
  <c r="P30" i="1" s="1"/>
  <c r="Q30" i="1" s="1"/>
  <c r="H29" i="1"/>
  <c r="J29" i="1" s="1"/>
  <c r="K29" i="1" s="1"/>
  <c r="H30" i="1"/>
  <c r="J30" i="1" s="1"/>
  <c r="K30" i="1" s="1"/>
  <c r="L30" i="1" s="1"/>
  <c r="G47" i="2" l="1"/>
  <c r="G50" i="2" s="1"/>
  <c r="G26" i="2"/>
  <c r="F29" i="1"/>
  <c r="G29" i="1" s="1"/>
  <c r="G27" i="2"/>
  <c r="P27" i="2"/>
  <c r="Q27" i="2" s="1"/>
  <c r="P26" i="2"/>
  <c r="Q26" i="2" s="1"/>
  <c r="K27" i="2"/>
  <c r="L27" i="2" s="1"/>
  <c r="K26" i="2"/>
  <c r="L26" i="2" s="1"/>
  <c r="Q29" i="1"/>
  <c r="L29" i="1"/>
  <c r="G30" i="1"/>
  <c r="Q68" i="1" l="1"/>
  <c r="Q69" i="1" s="1"/>
  <c r="Q63" i="1"/>
  <c r="Q64" i="1" s="1"/>
  <c r="Q58" i="1"/>
  <c r="Q59" i="1" s="1"/>
  <c r="L68" i="1"/>
  <c r="L69" i="1" s="1"/>
  <c r="L63" i="1"/>
  <c r="L64" i="1" s="1"/>
  <c r="L58" i="1"/>
  <c r="L59" i="1" s="1"/>
  <c r="G68" i="1"/>
  <c r="G69" i="1" s="1"/>
  <c r="G71" i="1" s="1"/>
  <c r="G63" i="1"/>
  <c r="G64" i="1" s="1"/>
  <c r="G58" i="1"/>
  <c r="G59" i="1" s="1"/>
  <c r="Q53" i="1"/>
  <c r="Q54" i="1" s="1"/>
  <c r="L53" i="1"/>
  <c r="L54" i="1" s="1"/>
  <c r="G53" i="1"/>
  <c r="G54" i="1" s="1"/>
  <c r="Q70" i="1" l="1"/>
  <c r="Q71" i="1" s="1"/>
  <c r="Q65" i="1"/>
  <c r="Q66" i="1" s="1"/>
  <c r="Q60" i="1"/>
  <c r="Q61" i="1" s="1"/>
  <c r="L71" i="1"/>
  <c r="L70" i="1"/>
  <c r="L65" i="1"/>
  <c r="L66" i="1"/>
  <c r="L61" i="1"/>
  <c r="L60" i="1"/>
  <c r="G70" i="1"/>
  <c r="G66" i="1"/>
  <c r="G65" i="1" s="1"/>
  <c r="G61" i="1"/>
  <c r="G60" i="1" s="1"/>
  <c r="Q55" i="1"/>
  <c r="Q56" i="1" s="1"/>
  <c r="L55" i="1"/>
  <c r="L56" i="1" s="1"/>
  <c r="G56" i="1"/>
  <c r="G55" i="1" s="1"/>
  <c r="G49" i="1" l="1"/>
  <c r="Q49" i="1" l="1"/>
  <c r="L49" i="1"/>
  <c r="Q100" i="1"/>
  <c r="Q101" i="1" s="1"/>
  <c r="L100" i="1"/>
  <c r="L101" i="1" s="1"/>
  <c r="G100" i="1"/>
  <c r="G101" i="1" s="1"/>
  <c r="Q96" i="1"/>
  <c r="L96" i="1"/>
  <c r="G96" i="1"/>
  <c r="Q95" i="1"/>
  <c r="L95" i="1"/>
  <c r="G95" i="1"/>
  <c r="Q94" i="1"/>
  <c r="L94" i="1"/>
  <c r="G94" i="1"/>
  <c r="Q93" i="1"/>
  <c r="L93" i="1"/>
  <c r="G93" i="1"/>
  <c r="Q88" i="1"/>
  <c r="L88" i="1"/>
  <c r="G88" i="1"/>
  <c r="Q87" i="1"/>
  <c r="L87" i="1"/>
  <c r="G87" i="1"/>
  <c r="Q86" i="1"/>
  <c r="L86" i="1"/>
  <c r="G86" i="1"/>
  <c r="Q85" i="1"/>
  <c r="L85" i="1"/>
  <c r="G85" i="1"/>
  <c r="Q84" i="1"/>
  <c r="L84" i="1"/>
  <c r="G84" i="1"/>
  <c r="Q83" i="1"/>
  <c r="L83" i="1"/>
  <c r="G83" i="1"/>
  <c r="Q82" i="1"/>
  <c r="L82" i="1"/>
  <c r="G82" i="1"/>
  <c r="Q81" i="1"/>
  <c r="L81" i="1"/>
  <c r="G81" i="1"/>
  <c r="Q80" i="1"/>
  <c r="L80" i="1"/>
  <c r="G80" i="1"/>
  <c r="Q79" i="1"/>
  <c r="L79" i="1"/>
  <c r="G79" i="1"/>
  <c r="Q78" i="1"/>
  <c r="L78" i="1"/>
  <c r="G78" i="1"/>
  <c r="Q77" i="1"/>
  <c r="L77" i="1"/>
  <c r="G77" i="1"/>
  <c r="Q76" i="1"/>
  <c r="L76" i="1"/>
  <c r="G76" i="1"/>
  <c r="Q75" i="1"/>
  <c r="L75" i="1"/>
  <c r="G75" i="1"/>
  <c r="P49" i="1"/>
  <c r="O49" i="1"/>
  <c r="K49" i="1"/>
  <c r="J49" i="1"/>
  <c r="F49" i="1"/>
  <c r="E49" i="1"/>
  <c r="H43" i="1"/>
  <c r="Q42" i="1"/>
  <c r="L42" i="1"/>
  <c r="G42" i="1"/>
  <c r="Q41" i="1"/>
  <c r="L41" i="1"/>
  <c r="G41" i="1"/>
  <c r="Q36" i="1"/>
  <c r="L36" i="1"/>
  <c r="G36" i="1"/>
  <c r="Q35" i="1"/>
  <c r="L35" i="1"/>
  <c r="G35" i="1"/>
  <c r="R27" i="1"/>
  <c r="M27" i="1"/>
  <c r="O27" i="1" s="1"/>
  <c r="P27" i="1" s="1"/>
  <c r="H27" i="1"/>
  <c r="J27" i="1" s="1"/>
  <c r="E27" i="1"/>
  <c r="F27" i="1" s="1"/>
  <c r="R26" i="1"/>
  <c r="M26" i="1"/>
  <c r="O26" i="1" s="1"/>
  <c r="H26" i="1"/>
  <c r="J26" i="1" s="1"/>
  <c r="E26" i="1"/>
  <c r="R24" i="1"/>
  <c r="H24" i="1"/>
  <c r="J24" i="1" s="1"/>
  <c r="K24" i="1" s="1"/>
  <c r="E24" i="1"/>
  <c r="F24" i="1" s="1"/>
  <c r="R23" i="1"/>
  <c r="H23" i="1"/>
  <c r="J23" i="1" s="1"/>
  <c r="K23" i="1" s="1"/>
  <c r="E23" i="1"/>
  <c r="F23" i="1" s="1"/>
  <c r="R22" i="1"/>
  <c r="H22" i="1"/>
  <c r="M22" i="1" s="1"/>
  <c r="O22" i="1" s="1"/>
  <c r="E22" i="1"/>
  <c r="F22" i="1" s="1"/>
  <c r="R21" i="1"/>
  <c r="H21" i="1"/>
  <c r="M21" i="1" s="1"/>
  <c r="O21" i="1" s="1"/>
  <c r="E21" i="1"/>
  <c r="F21" i="1" s="1"/>
  <c r="R20" i="1"/>
  <c r="H20" i="1"/>
  <c r="M20" i="1" s="1"/>
  <c r="O20" i="1" s="1"/>
  <c r="E20" i="1"/>
  <c r="F20" i="1" s="1"/>
  <c r="R19" i="1"/>
  <c r="H19" i="1"/>
  <c r="J19" i="1" s="1"/>
  <c r="K19" i="1" s="1"/>
  <c r="E19" i="1"/>
  <c r="F19" i="1" s="1"/>
  <c r="R18" i="1"/>
  <c r="H18" i="1"/>
  <c r="M18" i="1" s="1"/>
  <c r="O18" i="1" s="1"/>
  <c r="E18" i="1"/>
  <c r="F18" i="1" s="1"/>
  <c r="R17" i="1"/>
  <c r="H17" i="1"/>
  <c r="M17" i="1" s="1"/>
  <c r="O17" i="1" s="1"/>
  <c r="E17" i="1"/>
  <c r="F17" i="1" s="1"/>
  <c r="R16" i="1"/>
  <c r="H16" i="1"/>
  <c r="M16" i="1" s="1"/>
  <c r="O16" i="1" s="1"/>
  <c r="P16" i="1" s="1"/>
  <c r="E16" i="1"/>
  <c r="F16" i="1" s="1"/>
  <c r="R14" i="1"/>
  <c r="H14" i="1"/>
  <c r="J14" i="1" s="1"/>
  <c r="E14" i="1"/>
  <c r="F14" i="1" s="1"/>
  <c r="R13" i="1"/>
  <c r="H13" i="1"/>
  <c r="M13" i="1" s="1"/>
  <c r="O13" i="1" s="1"/>
  <c r="E13" i="1"/>
  <c r="F13" i="1" s="1"/>
  <c r="R12" i="1"/>
  <c r="H12" i="1"/>
  <c r="M12" i="1" s="1"/>
  <c r="O12" i="1" s="1"/>
  <c r="E12" i="1"/>
  <c r="F12" i="1" s="1"/>
  <c r="R11" i="1"/>
  <c r="H11" i="1"/>
  <c r="M11" i="1" s="1"/>
  <c r="O11" i="1" s="1"/>
  <c r="E11" i="1"/>
  <c r="F11" i="1" s="1"/>
  <c r="R10" i="1"/>
  <c r="H10" i="1"/>
  <c r="M10" i="1" s="1"/>
  <c r="O10" i="1" s="1"/>
  <c r="E10" i="1"/>
  <c r="F10" i="1" s="1"/>
  <c r="R9" i="1"/>
  <c r="H9" i="1"/>
  <c r="J9" i="1" s="1"/>
  <c r="E9" i="1"/>
  <c r="F9" i="1" s="1"/>
  <c r="R8" i="1"/>
  <c r="H8" i="1"/>
  <c r="M8" i="1" s="1"/>
  <c r="O8" i="1" s="1"/>
  <c r="P8" i="1" s="1"/>
  <c r="E8" i="1"/>
  <c r="F8" i="1" s="1"/>
  <c r="A2" i="1"/>
  <c r="G22" i="2"/>
  <c r="G14" i="2"/>
  <c r="Q89" i="2"/>
  <c r="L89" i="2"/>
  <c r="G89" i="2"/>
  <c r="Q101" i="2"/>
  <c r="Q102" i="2" s="1"/>
  <c r="L101" i="2"/>
  <c r="L102" i="2" s="1"/>
  <c r="G101" i="2"/>
  <c r="G102" i="2" s="1"/>
  <c r="Q97" i="2"/>
  <c r="L97" i="2"/>
  <c r="G97" i="2"/>
  <c r="Q96" i="2"/>
  <c r="L96" i="2"/>
  <c r="G96" i="2"/>
  <c r="Q95" i="2"/>
  <c r="L95" i="2"/>
  <c r="G95" i="2"/>
  <c r="Q94" i="2"/>
  <c r="L94" i="2"/>
  <c r="G94" i="2"/>
  <c r="Q88" i="2"/>
  <c r="L88" i="2"/>
  <c r="G88" i="2"/>
  <c r="Q87" i="2"/>
  <c r="L87" i="2"/>
  <c r="G87" i="2"/>
  <c r="Q86" i="2"/>
  <c r="L86" i="2"/>
  <c r="G86" i="2"/>
  <c r="Q85" i="2"/>
  <c r="L85" i="2"/>
  <c r="G85" i="2"/>
  <c r="Q84" i="2"/>
  <c r="L84" i="2"/>
  <c r="G84" i="2"/>
  <c r="Q83" i="2"/>
  <c r="L83" i="2"/>
  <c r="G83" i="2"/>
  <c r="Q82" i="2"/>
  <c r="L82" i="2"/>
  <c r="G82" i="2"/>
  <c r="Q81" i="2"/>
  <c r="L81" i="2"/>
  <c r="G81" i="2"/>
  <c r="Q80" i="2"/>
  <c r="L80" i="2"/>
  <c r="G80" i="2"/>
  <c r="Q79" i="2"/>
  <c r="L79" i="2"/>
  <c r="G79" i="2"/>
  <c r="Q78" i="2"/>
  <c r="L78" i="2"/>
  <c r="G78" i="2"/>
  <c r="Q77" i="2"/>
  <c r="L77" i="2"/>
  <c r="G77" i="2"/>
  <c r="Q76" i="2"/>
  <c r="L76" i="2"/>
  <c r="G76" i="2"/>
  <c r="Q69" i="2"/>
  <c r="Q70" i="2" s="1"/>
  <c r="L69" i="2"/>
  <c r="L70" i="2" s="1"/>
  <c r="G69" i="2"/>
  <c r="G70" i="2" s="1"/>
  <c r="Q64" i="2"/>
  <c r="Q65" i="2" s="1"/>
  <c r="L64" i="2"/>
  <c r="L65" i="2" s="1"/>
  <c r="G64" i="2"/>
  <c r="G65" i="2" s="1"/>
  <c r="Q59" i="2"/>
  <c r="Q60" i="2" s="1"/>
  <c r="L59" i="2"/>
  <c r="L60" i="2" s="1"/>
  <c r="G59" i="2"/>
  <c r="G60" i="2" s="1"/>
  <c r="Q54" i="2"/>
  <c r="Q55" i="2" s="1"/>
  <c r="L54" i="2"/>
  <c r="L55" i="2" s="1"/>
  <c r="G54" i="2"/>
  <c r="G55" i="2" s="1"/>
  <c r="H44" i="2"/>
  <c r="Q43" i="2"/>
  <c r="L43" i="2"/>
  <c r="G43" i="2"/>
  <c r="Q42" i="2"/>
  <c r="Q44" i="2" s="1"/>
  <c r="L42" i="2"/>
  <c r="L44" i="2"/>
  <c r="G42" i="2"/>
  <c r="G44" i="2" s="1"/>
  <c r="Q37" i="2"/>
  <c r="L37" i="2"/>
  <c r="G37" i="2"/>
  <c r="Q36" i="2"/>
  <c r="L36" i="2"/>
  <c r="L38" i="2" s="1"/>
  <c r="G36" i="2"/>
  <c r="R31" i="2"/>
  <c r="M31" i="2"/>
  <c r="O31" i="2"/>
  <c r="H31" i="2"/>
  <c r="J31" i="2"/>
  <c r="E31" i="2"/>
  <c r="F31" i="2" s="1"/>
  <c r="R30" i="2"/>
  <c r="M30" i="2"/>
  <c r="O30" i="2"/>
  <c r="P30" i="2" s="1"/>
  <c r="H30" i="2"/>
  <c r="J30" i="2"/>
  <c r="K30" i="2" s="1"/>
  <c r="E30" i="2"/>
  <c r="F30" i="2" s="1"/>
  <c r="R24" i="2"/>
  <c r="H24" i="2"/>
  <c r="J24" i="2"/>
  <c r="K24" i="2" s="1"/>
  <c r="E24" i="2"/>
  <c r="F24" i="2" s="1"/>
  <c r="R23" i="2"/>
  <c r="H23" i="2"/>
  <c r="J23" i="2"/>
  <c r="K23" i="2" s="1"/>
  <c r="E23" i="2"/>
  <c r="F23" i="2" s="1"/>
  <c r="R22" i="2"/>
  <c r="H22" i="2"/>
  <c r="J22" i="2"/>
  <c r="K22" i="2" s="1"/>
  <c r="E22" i="2"/>
  <c r="F22" i="2" s="1"/>
  <c r="R21" i="2"/>
  <c r="H21" i="2"/>
  <c r="J21" i="2"/>
  <c r="K21" i="2" s="1"/>
  <c r="E21" i="2"/>
  <c r="F21" i="2" s="1"/>
  <c r="R20" i="2"/>
  <c r="H20" i="2"/>
  <c r="J20" i="2"/>
  <c r="K20" i="2" s="1"/>
  <c r="E20" i="2"/>
  <c r="F20" i="2" s="1"/>
  <c r="R19" i="2"/>
  <c r="H19" i="2"/>
  <c r="J19" i="2"/>
  <c r="K19" i="2" s="1"/>
  <c r="E19" i="2"/>
  <c r="F19" i="2" s="1"/>
  <c r="R18" i="2"/>
  <c r="H18" i="2"/>
  <c r="J18" i="2"/>
  <c r="K18" i="2" s="1"/>
  <c r="E18" i="2"/>
  <c r="F18" i="2" s="1"/>
  <c r="R17" i="2"/>
  <c r="H17" i="2"/>
  <c r="J17" i="2"/>
  <c r="K17" i="2" s="1"/>
  <c r="E17" i="2"/>
  <c r="F17" i="2" s="1"/>
  <c r="R16" i="2"/>
  <c r="H16" i="2"/>
  <c r="J16" i="2"/>
  <c r="K16" i="2" s="1"/>
  <c r="E16" i="2"/>
  <c r="F16" i="2" s="1"/>
  <c r="R14" i="2"/>
  <c r="H14" i="2"/>
  <c r="J14" i="2"/>
  <c r="E14" i="2"/>
  <c r="F14" i="2" s="1"/>
  <c r="R13" i="2"/>
  <c r="H13" i="2"/>
  <c r="J13" i="2"/>
  <c r="E13" i="2"/>
  <c r="F13" i="2" s="1"/>
  <c r="R12" i="2"/>
  <c r="H12" i="2"/>
  <c r="J12" i="2"/>
  <c r="E12" i="2"/>
  <c r="F12" i="2" s="1"/>
  <c r="R11" i="2"/>
  <c r="H11" i="2"/>
  <c r="M11" i="2" s="1"/>
  <c r="O11" i="2" s="1"/>
  <c r="J11" i="2"/>
  <c r="E11" i="2"/>
  <c r="F11" i="2" s="1"/>
  <c r="R10" i="2"/>
  <c r="H10" i="2"/>
  <c r="J10" i="2"/>
  <c r="E10" i="2"/>
  <c r="F10" i="2" s="1"/>
  <c r="R9" i="2"/>
  <c r="H9" i="2"/>
  <c r="J9" i="2"/>
  <c r="E9" i="2"/>
  <c r="F9" i="2" s="1"/>
  <c r="R8" i="2"/>
  <c r="H8" i="2"/>
  <c r="J8" i="2"/>
  <c r="K8" i="2" s="1"/>
  <c r="E8" i="2"/>
  <c r="F8" i="2" s="1"/>
  <c r="A2" i="2"/>
  <c r="J18" i="1"/>
  <c r="K18" i="1" s="1"/>
  <c r="J21" i="1"/>
  <c r="L30" i="2"/>
  <c r="E32" i="2"/>
  <c r="M8" i="2"/>
  <c r="O8" i="2"/>
  <c r="P8" i="2" s="1"/>
  <c r="G8" i="2"/>
  <c r="M18" i="2"/>
  <c r="O18" i="2" s="1"/>
  <c r="M20" i="2"/>
  <c r="O20" i="2" s="1"/>
  <c r="M21" i="2"/>
  <c r="O21" i="2" s="1"/>
  <c r="M22" i="2"/>
  <c r="O22" i="2" s="1"/>
  <c r="M23" i="2"/>
  <c r="O23" i="2" s="1"/>
  <c r="M24" i="2"/>
  <c r="O24" i="2" s="1"/>
  <c r="M10" i="2"/>
  <c r="O10" i="2" s="1"/>
  <c r="G16" i="2"/>
  <c r="G30" i="2"/>
  <c r="M9" i="2"/>
  <c r="O9" i="2"/>
  <c r="M13" i="2"/>
  <c r="O13" i="2"/>
  <c r="M16" i="2"/>
  <c r="O16" i="2"/>
  <c r="P16" i="2" s="1"/>
  <c r="M17" i="2"/>
  <c r="O17" i="2"/>
  <c r="P17" i="2" s="1"/>
  <c r="M19" i="2"/>
  <c r="O19" i="2"/>
  <c r="P19" i="2" s="1"/>
  <c r="T8" i="2"/>
  <c r="M12" i="2"/>
  <c r="O12" i="2" s="1"/>
  <c r="M14" i="2"/>
  <c r="O14" i="2" s="1"/>
  <c r="F32" i="2"/>
  <c r="U8" i="2"/>
  <c r="L37" i="1" l="1"/>
  <c r="J16" i="1"/>
  <c r="K16" i="1" s="1"/>
  <c r="L16" i="1" s="1"/>
  <c r="J12" i="1"/>
  <c r="K12" i="1" s="1"/>
  <c r="L12" i="1" s="1"/>
  <c r="M23" i="1"/>
  <c r="O23" i="1" s="1"/>
  <c r="P23" i="1" s="1"/>
  <c r="Q23" i="1" s="1"/>
  <c r="M19" i="1"/>
  <c r="O19" i="1" s="1"/>
  <c r="M24" i="1"/>
  <c r="O24" i="1" s="1"/>
  <c r="P24" i="1" s="1"/>
  <c r="Q24" i="1" s="1"/>
  <c r="G37" i="1"/>
  <c r="Q37" i="1"/>
  <c r="Q30" i="2"/>
  <c r="G38" i="2"/>
  <c r="Q90" i="2"/>
  <c r="L90" i="2"/>
  <c r="G10" i="2"/>
  <c r="G98" i="2"/>
  <c r="Q16" i="2"/>
  <c r="Q38" i="2"/>
  <c r="G90" i="2"/>
  <c r="L98" i="2"/>
  <c r="G18" i="2"/>
  <c r="Q98" i="2"/>
  <c r="K9" i="1"/>
  <c r="L9" i="1" s="1"/>
  <c r="P20" i="1"/>
  <c r="Q20" i="1" s="1"/>
  <c r="P17" i="1"/>
  <c r="Q17" i="1" s="1"/>
  <c r="P12" i="1"/>
  <c r="Q12" i="1" s="1"/>
  <c r="K27" i="1"/>
  <c r="L27" i="1" s="1"/>
  <c r="Q43" i="1"/>
  <c r="P13" i="1"/>
  <c r="Q13" i="1" s="1"/>
  <c r="K21" i="1"/>
  <c r="L21" i="1" s="1"/>
  <c r="J13" i="1"/>
  <c r="M9" i="1"/>
  <c r="O9" i="1" s="1"/>
  <c r="T10" i="1" s="1"/>
  <c r="P11" i="1"/>
  <c r="Q11" i="1" s="1"/>
  <c r="P19" i="1"/>
  <c r="Q19" i="1" s="1"/>
  <c r="P22" i="1"/>
  <c r="Q22" i="1" s="1"/>
  <c r="P26" i="1"/>
  <c r="Q26" i="1" s="1"/>
  <c r="K14" i="1"/>
  <c r="L14" i="1" s="1"/>
  <c r="K26" i="1"/>
  <c r="L26" i="1" s="1"/>
  <c r="J20" i="1"/>
  <c r="P10" i="1"/>
  <c r="Q10" i="1" s="1"/>
  <c r="M14" i="1"/>
  <c r="O14" i="1" s="1"/>
  <c r="P18" i="1"/>
  <c r="Q18" i="1" s="1"/>
  <c r="P21" i="1"/>
  <c r="Q21" i="1" s="1"/>
  <c r="F26" i="1"/>
  <c r="G26" i="1" s="1"/>
  <c r="L43" i="1"/>
  <c r="G19" i="1"/>
  <c r="P10" i="2"/>
  <c r="Q10" i="2" s="1"/>
  <c r="L57" i="2"/>
  <c r="L56" i="2" s="1"/>
  <c r="L73" i="2"/>
  <c r="Q62" i="2"/>
  <c r="Q61" i="2" s="1"/>
  <c r="G72" i="2"/>
  <c r="G71" i="2" s="1"/>
  <c r="P14" i="2"/>
  <c r="Q14" i="2" s="1"/>
  <c r="Q66" i="2"/>
  <c r="Q67" i="2"/>
  <c r="P21" i="2"/>
  <c r="Q21" i="2"/>
  <c r="P24" i="2"/>
  <c r="Q24" i="2" s="1"/>
  <c r="Q73" i="2"/>
  <c r="Q57" i="2"/>
  <c r="Q56" i="2" s="1"/>
  <c r="G67" i="2"/>
  <c r="G66" i="2" s="1"/>
  <c r="L72" i="2"/>
  <c r="L71" i="2" s="1"/>
  <c r="P22" i="2"/>
  <c r="Q22" i="2"/>
  <c r="G57" i="2"/>
  <c r="G56" i="2" s="1"/>
  <c r="G73" i="2"/>
  <c r="L62" i="2"/>
  <c r="L61" i="2" s="1"/>
  <c r="Q12" i="2"/>
  <c r="P12" i="2"/>
  <c r="P20" i="2"/>
  <c r="Q20" i="2"/>
  <c r="P23" i="2"/>
  <c r="Q23" i="2" s="1"/>
  <c r="P18" i="2"/>
  <c r="Q18" i="2" s="1"/>
  <c r="G62" i="2"/>
  <c r="G61" i="2" s="1"/>
  <c r="L67" i="2"/>
  <c r="L66" i="2" s="1"/>
  <c r="Q72" i="2"/>
  <c r="Q71" i="2" s="1"/>
  <c r="K9" i="2"/>
  <c r="K12" i="2"/>
  <c r="L12" i="2" s="1"/>
  <c r="K14" i="2"/>
  <c r="L14" i="2" s="1"/>
  <c r="L19" i="2"/>
  <c r="Q8" i="2"/>
  <c r="L16" i="2"/>
  <c r="G13" i="2"/>
  <c r="G9" i="2"/>
  <c r="G21" i="2"/>
  <c r="G17" i="2"/>
  <c r="L20" i="2"/>
  <c r="L24" i="2"/>
  <c r="P11" i="2"/>
  <c r="Q11" i="2" s="1"/>
  <c r="K10" i="2"/>
  <c r="L10" i="2" s="1"/>
  <c r="L13" i="2"/>
  <c r="K13" i="2"/>
  <c r="P31" i="2"/>
  <c r="Q31" i="2"/>
  <c r="Q19" i="2"/>
  <c r="O32" i="2"/>
  <c r="P13" i="2"/>
  <c r="Q13" i="2" s="1"/>
  <c r="Q9" i="2"/>
  <c r="P9" i="2"/>
  <c r="L8" i="2"/>
  <c r="J32" i="2"/>
  <c r="K31" i="2"/>
  <c r="L31" i="2" s="1"/>
  <c r="G12" i="2"/>
  <c r="G24" i="2"/>
  <c r="G20" i="2"/>
  <c r="L17" i="2"/>
  <c r="L21" i="2"/>
  <c r="Q17" i="2"/>
  <c r="G31" i="2"/>
  <c r="L11" i="2"/>
  <c r="K11" i="2"/>
  <c r="L23" i="2"/>
  <c r="T10" i="2"/>
  <c r="T9" i="2"/>
  <c r="G11" i="2"/>
  <c r="G23" i="2"/>
  <c r="G19" i="2"/>
  <c r="L18" i="2"/>
  <c r="L22" i="2"/>
  <c r="Q89" i="1"/>
  <c r="L97" i="1"/>
  <c r="J22" i="1"/>
  <c r="K22" i="1" s="1"/>
  <c r="J17" i="1"/>
  <c r="K17" i="1" s="1"/>
  <c r="J11" i="1"/>
  <c r="J10" i="1"/>
  <c r="G23" i="1"/>
  <c r="G14" i="1"/>
  <c r="L89" i="1"/>
  <c r="Q97" i="1"/>
  <c r="G72" i="1"/>
  <c r="L19" i="1"/>
  <c r="Q27" i="1"/>
  <c r="L72" i="1"/>
  <c r="L23" i="1"/>
  <c r="L24" i="1"/>
  <c r="Q72" i="1"/>
  <c r="L18" i="1"/>
  <c r="G43" i="1"/>
  <c r="G22" i="1"/>
  <c r="G18" i="1"/>
  <c r="G9" i="1"/>
  <c r="Q16" i="1"/>
  <c r="J8" i="1"/>
  <c r="K8" i="1" s="1"/>
  <c r="G27" i="1"/>
  <c r="G21" i="1"/>
  <c r="G17" i="1"/>
  <c r="G12" i="1"/>
  <c r="G10" i="1"/>
  <c r="G13" i="1"/>
  <c r="G24" i="1"/>
  <c r="G20" i="1"/>
  <c r="G16" i="1"/>
  <c r="G11" i="1"/>
  <c r="G97" i="1"/>
  <c r="G89" i="1"/>
  <c r="E31" i="1"/>
  <c r="Q8" i="1"/>
  <c r="G8" i="1"/>
  <c r="T8" i="1"/>
  <c r="F31" i="1" l="1"/>
  <c r="U8" i="1"/>
  <c r="L22" i="1"/>
  <c r="L8" i="1"/>
  <c r="O31" i="1"/>
  <c r="K32" i="2"/>
  <c r="L9" i="2"/>
  <c r="L32" i="2" s="1"/>
  <c r="L103" i="2" s="1"/>
  <c r="L104" i="2" s="1"/>
  <c r="Q32" i="2"/>
  <c r="Q103" i="2" s="1"/>
  <c r="Q104" i="2" s="1"/>
  <c r="Q106" i="2" s="1"/>
  <c r="Q107" i="2" s="1"/>
  <c r="P32" i="2"/>
  <c r="G32" i="2"/>
  <c r="G103" i="2" s="1"/>
  <c r="U10" i="2"/>
  <c r="K11" i="1"/>
  <c r="P14" i="1"/>
  <c r="Q14" i="1" s="1"/>
  <c r="P9" i="1"/>
  <c r="Q9" i="1" s="1"/>
  <c r="K20" i="1"/>
  <c r="L20" i="1" s="1"/>
  <c r="K13" i="1"/>
  <c r="L13" i="1" s="1"/>
  <c r="K10" i="1"/>
  <c r="L10" i="1" s="1"/>
  <c r="U9" i="2"/>
  <c r="G104" i="2"/>
  <c r="G106" i="2" s="1"/>
  <c r="G107" i="2" s="1"/>
  <c r="G105" i="2"/>
  <c r="J31" i="1"/>
  <c r="T9" i="1"/>
  <c r="L17" i="1"/>
  <c r="G31" i="1"/>
  <c r="G102" i="1" s="1"/>
  <c r="Q105" i="2" l="1"/>
  <c r="U9" i="1"/>
  <c r="Q31" i="1"/>
  <c r="Q102" i="1" s="1"/>
  <c r="Q103" i="1" s="1"/>
  <c r="Q105" i="1" s="1"/>
  <c r="Q106" i="1" s="1"/>
  <c r="K31" i="1"/>
  <c r="U10" i="1"/>
  <c r="G104" i="1"/>
  <c r="G103" i="1"/>
  <c r="G105" i="1" s="1"/>
  <c r="G106" i="1" s="1"/>
  <c r="P31" i="1"/>
  <c r="L11" i="1"/>
  <c r="L31" i="1" s="1"/>
  <c r="L105" i="2"/>
  <c r="L106" i="2"/>
  <c r="L107" i="2" s="1"/>
  <c r="Q104" i="1" l="1"/>
  <c r="L102" i="1"/>
  <c r="L104" i="1" l="1"/>
  <c r="L103" i="1"/>
  <c r="R103" i="2"/>
  <c r="L105" i="1" l="1"/>
  <c r="R104" i="2"/>
  <c r="L106" i="1" l="1"/>
  <c r="R106" i="2"/>
  <c r="R107" i="2" s="1"/>
</calcChain>
</file>

<file path=xl/sharedStrings.xml><?xml version="1.0" encoding="utf-8"?>
<sst xmlns="http://schemas.openxmlformats.org/spreadsheetml/2006/main" count="381" uniqueCount="91">
  <si>
    <t>Personnel</t>
  </si>
  <si>
    <t>Year 2</t>
  </si>
  <si>
    <t>Year 3</t>
  </si>
  <si>
    <t>Name</t>
  </si>
  <si>
    <t>base salary</t>
  </si>
  <si>
    <t>percent time</t>
  </si>
  <si>
    <t>salary request</t>
  </si>
  <si>
    <t>fringe benefits</t>
  </si>
  <si>
    <t>total request</t>
  </si>
  <si>
    <t>Faculty and Benefit Eligible</t>
  </si>
  <si>
    <t>salary totals</t>
  </si>
  <si>
    <t>fringe totals</t>
  </si>
  <si>
    <t>yr 1</t>
  </si>
  <si>
    <t>yr 2</t>
  </si>
  <si>
    <t>yr 3</t>
  </si>
  <si>
    <t>Other Service Personnel</t>
  </si>
  <si>
    <t xml:space="preserve"> </t>
  </si>
  <si>
    <t>Totals Wages and Fringes</t>
  </si>
  <si>
    <t>Base Amount</t>
  </si>
  <si>
    <t>Total</t>
  </si>
  <si>
    <t>Subtotal Equipment</t>
  </si>
  <si>
    <t>Consultants</t>
  </si>
  <si>
    <t>Subtotal Consultants</t>
  </si>
  <si>
    <t>Total Year 1</t>
  </si>
  <si>
    <t>Total Year 2</t>
  </si>
  <si>
    <t>Subtotal Contractual Agreements</t>
  </si>
  <si>
    <t>General Expenses &amp; Equipment Less than $5000</t>
  </si>
  <si>
    <t>Subtotal General Expenses</t>
  </si>
  <si>
    <t>Travel</t>
  </si>
  <si>
    <t>Subtotal Travel</t>
  </si>
  <si>
    <t>Rental Fees</t>
  </si>
  <si>
    <t>Subtotal Rental Fees</t>
  </si>
  <si>
    <t>Total Direct Cost</t>
  </si>
  <si>
    <t>Modified Total Direct Cost</t>
  </si>
  <si>
    <t>Modified Total DC</t>
  </si>
  <si>
    <t>Indirect Cost</t>
  </si>
  <si>
    <t>Total Cost Year 1</t>
  </si>
  <si>
    <t>Total Cost Year 2</t>
  </si>
  <si>
    <t>Total Cost Year 3</t>
  </si>
  <si>
    <t>Last update</t>
  </si>
  <si>
    <t>Calendar Year</t>
  </si>
  <si>
    <t>F&amp;A Rates</t>
  </si>
  <si>
    <t>Off Campus (must show rent/utilities)</t>
  </si>
  <si>
    <t>Research:                                                        On Campus</t>
  </si>
  <si>
    <t>Instruction:                                                       On Campus</t>
  </si>
  <si>
    <t>Other Sponsored Activity:                             On Campus</t>
  </si>
  <si>
    <t>FY 2015</t>
  </si>
  <si>
    <t>FY 2016</t>
  </si>
  <si>
    <t>FY 2017</t>
  </si>
  <si>
    <t>7/1/2014-6/30/2015</t>
  </si>
  <si>
    <t>7/1/2015-6/30/2016</t>
  </si>
  <si>
    <t>7/1/2016-6/30/2017</t>
  </si>
  <si>
    <t>Total Year 3</t>
  </si>
  <si>
    <t>UHA Contractual Agreements)</t>
  </si>
  <si>
    <t>Subawards</t>
  </si>
  <si>
    <t>Subaward 1:</t>
  </si>
  <si>
    <t xml:space="preserve">F&amp;A (Indirect) Cost Subrecipient </t>
  </si>
  <si>
    <t>Direct Costs Subrecipient</t>
  </si>
  <si>
    <t>Subtotal Subrecipient</t>
  </si>
  <si>
    <t>Subrecipient Modifidied  Total Direct Costs (MTDC) Exclusions</t>
  </si>
  <si>
    <t xml:space="preserve">Subrecipient Modifidied  Total Direct Costs (MTDC) </t>
  </si>
  <si>
    <t>Subaward 2:</t>
  </si>
  <si>
    <t>Subaward 3:</t>
  </si>
  <si>
    <t>Subaward 4:</t>
  </si>
  <si>
    <t>Direct Costs Subrecipients</t>
  </si>
  <si>
    <t>Subtotal Subawards</t>
  </si>
  <si>
    <t>Year 4</t>
  </si>
  <si>
    <t>Year 5</t>
  </si>
  <si>
    <t>Year 6</t>
  </si>
  <si>
    <t>yr 4</t>
  </si>
  <si>
    <t>yr 5</t>
  </si>
  <si>
    <t>yr 6</t>
  </si>
  <si>
    <t>FY2016 Fringe</t>
  </si>
  <si>
    <t>Full Time BE</t>
  </si>
  <si>
    <t>Part Time</t>
  </si>
  <si>
    <t>Graduate Stds</t>
  </si>
  <si>
    <t>Undergrads</t>
  </si>
  <si>
    <t>Total Year 4</t>
  </si>
  <si>
    <t>Total Year 5</t>
  </si>
  <si>
    <t>Total Year 6</t>
  </si>
  <si>
    <t>Total All Years</t>
  </si>
  <si>
    <t>Year 1</t>
  </si>
  <si>
    <t>Direct costs minus consortium F&amp;A</t>
  </si>
  <si>
    <t>Equipment greater than $5000 and/or Tuition</t>
  </si>
  <si>
    <t>FY2017 Fringe</t>
  </si>
  <si>
    <t>Graduate Assisstants</t>
  </si>
  <si>
    <t>Student Workers</t>
  </si>
  <si>
    <t>Effort %</t>
  </si>
  <si>
    <t>Base salary</t>
  </si>
  <si>
    <t>Fringe</t>
  </si>
  <si>
    <t>Graduate Assistants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</si>
</sst>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44" fontId="1" fillId="0" borderId="0" xfId="1" applyFont="1"/>
    <xf numFmtId="9" fontId="1" fillId="0" borderId="0" xfId="2" applyFont="1"/>
    <xf numFmtId="0" fontId="0" fillId="0" borderId="0" xfId="0" applyFill="1"/>
    <xf numFmtId="0" fontId="0" fillId="0" borderId="1" xfId="0" applyBorder="1"/>
    <xf numFmtId="0" fontId="0" fillId="0" borderId="2" xfId="0" applyBorder="1"/>
    <xf numFmtId="9" fontId="1" fillId="0" borderId="3" xfId="2" applyFont="1" applyBorder="1"/>
    <xf numFmtId="44" fontId="1" fillId="0" borderId="3" xfId="1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44" fontId="1" fillId="0" borderId="0" xfId="1" applyFont="1" applyBorder="1"/>
    <xf numFmtId="9" fontId="1" fillId="0" borderId="0" xfId="2" applyFont="1" applyBorder="1"/>
    <xf numFmtId="44" fontId="1" fillId="2" borderId="0" xfId="1" applyFont="1" applyFill="1" applyBorder="1"/>
    <xf numFmtId="0" fontId="0" fillId="2" borderId="0" xfId="0" applyFill="1"/>
    <xf numFmtId="44" fontId="1" fillId="0" borderId="0" xfId="1" applyFont="1" applyFill="1" applyBorder="1"/>
    <xf numFmtId="44" fontId="1" fillId="3" borderId="0" xfId="1" applyFont="1" applyFill="1" applyBorder="1"/>
    <xf numFmtId="0" fontId="0" fillId="3" borderId="0" xfId="0" applyFill="1"/>
    <xf numFmtId="44" fontId="0" fillId="0" borderId="0" xfId="0" applyNumberFormat="1" applyFill="1"/>
    <xf numFmtId="0" fontId="0" fillId="0" borderId="7" xfId="0" applyFill="1" applyBorder="1"/>
    <xf numFmtId="44" fontId="0" fillId="0" borderId="0" xfId="1" applyFont="1"/>
    <xf numFmtId="14" fontId="0" fillId="0" borderId="0" xfId="0" applyNumberFormat="1"/>
    <xf numFmtId="44" fontId="1" fillId="0" borderId="8" xfId="1" applyFont="1" applyBorder="1"/>
    <xf numFmtId="44" fontId="1" fillId="0" borderId="9" xfId="1" applyFont="1" applyBorder="1"/>
    <xf numFmtId="44" fontId="1" fillId="2" borderId="8" xfId="1" applyFont="1" applyFill="1" applyBorder="1"/>
    <xf numFmtId="44" fontId="1" fillId="0" borderId="8" xfId="1" applyFont="1" applyFill="1" applyBorder="1"/>
    <xf numFmtId="44" fontId="1" fillId="3" borderId="8" xfId="1" applyFont="1" applyFill="1" applyBorder="1"/>
    <xf numFmtId="0" fontId="0" fillId="0" borderId="10" xfId="0" applyFill="1" applyBorder="1"/>
    <xf numFmtId="42" fontId="1" fillId="0" borderId="3" xfId="1" applyNumberFormat="1" applyFont="1" applyFill="1" applyBorder="1"/>
    <xf numFmtId="44" fontId="1" fillId="0" borderId="11" xfId="1" applyFont="1" applyBorder="1"/>
    <xf numFmtId="44" fontId="1" fillId="0" borderId="3" xfId="1" applyFont="1" applyFill="1" applyBorder="1"/>
    <xf numFmtId="9" fontId="1" fillId="0" borderId="3" xfId="2" applyFont="1" applyFill="1" applyBorder="1"/>
    <xf numFmtId="42" fontId="0" fillId="0" borderId="3" xfId="0" applyNumberFormat="1" applyFill="1" applyBorder="1"/>
    <xf numFmtId="44" fontId="1" fillId="0" borderId="11" xfId="1" applyFont="1" applyFill="1" applyBorder="1"/>
    <xf numFmtId="0" fontId="0" fillId="0" borderId="3" xfId="0" applyFill="1" applyBorder="1"/>
    <xf numFmtId="44" fontId="1" fillId="3" borderId="4" xfId="1" applyFont="1" applyFill="1" applyBorder="1"/>
    <xf numFmtId="0" fontId="0" fillId="3" borderId="3" xfId="0" applyFill="1" applyBorder="1"/>
    <xf numFmtId="44" fontId="0" fillId="3" borderId="4" xfId="1" applyFont="1" applyFill="1" applyBorder="1"/>
    <xf numFmtId="42" fontId="0" fillId="3" borderId="3" xfId="0" applyNumberFormat="1" applyFill="1" applyBorder="1"/>
    <xf numFmtId="9" fontId="1" fillId="0" borderId="12" xfId="1" applyNumberFormat="1" applyFont="1" applyBorder="1" applyAlignment="1">
      <alignment horizontal="center"/>
    </xf>
    <xf numFmtId="9" fontId="1" fillId="0" borderId="12" xfId="2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0" fontId="1" fillId="0" borderId="12" xfId="1" applyNumberFormat="1" applyFont="1" applyBorder="1" applyAlignment="1">
      <alignment horizontal="center"/>
    </xf>
    <xf numFmtId="0" fontId="0" fillId="0" borderId="13" xfId="0" applyBorder="1"/>
    <xf numFmtId="9" fontId="1" fillId="0" borderId="14" xfId="1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 horizontal="center"/>
    </xf>
    <xf numFmtId="10" fontId="1" fillId="0" borderId="14" xfId="1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9" fontId="1" fillId="0" borderId="16" xfId="1" applyNumberFormat="1" applyFont="1" applyBorder="1" applyAlignment="1">
      <alignment horizontal="center"/>
    </xf>
    <xf numFmtId="9" fontId="1" fillId="0" borderId="17" xfId="1" applyNumberFormat="1" applyFont="1" applyBorder="1" applyAlignment="1">
      <alignment horizontal="center"/>
    </xf>
    <xf numFmtId="0" fontId="0" fillId="0" borderId="18" xfId="0" applyBorder="1"/>
    <xf numFmtId="44" fontId="0" fillId="0" borderId="19" xfId="1" applyFont="1" applyBorder="1" applyAlignment="1">
      <alignment horizontal="center" wrapText="1"/>
    </xf>
    <xf numFmtId="44" fontId="0" fillId="0" borderId="20" xfId="1" applyFont="1" applyBorder="1" applyAlignment="1">
      <alignment horizontal="center" wrapText="1"/>
    </xf>
    <xf numFmtId="0" fontId="0" fillId="0" borderId="21" xfId="0" applyBorder="1"/>
    <xf numFmtId="44" fontId="0" fillId="0" borderId="22" xfId="1" applyFont="1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1" fillId="4" borderId="3" xfId="1" applyFont="1" applyFill="1" applyBorder="1"/>
    <xf numFmtId="44" fontId="1" fillId="0" borderId="24" xfId="1" applyFont="1" applyBorder="1"/>
    <xf numFmtId="9" fontId="0" fillId="4" borderId="3" xfId="1" applyNumberFormat="1" applyFont="1" applyFill="1" applyBorder="1"/>
    <xf numFmtId="44" fontId="0" fillId="3" borderId="11" xfId="1" applyFont="1" applyFill="1" applyBorder="1"/>
    <xf numFmtId="44" fontId="1" fillId="3" borderId="11" xfId="1" applyFont="1" applyFill="1" applyBorder="1"/>
    <xf numFmtId="39" fontId="1" fillId="3" borderId="11" xfId="1" applyNumberFormat="1" applyFont="1" applyFill="1" applyBorder="1"/>
    <xf numFmtId="42" fontId="1" fillId="0" borderId="8" xfId="1" applyNumberFormat="1" applyFont="1" applyFill="1" applyBorder="1"/>
    <xf numFmtId="42" fontId="0" fillId="0" borderId="8" xfId="0" applyNumberFormat="1" applyFill="1" applyBorder="1"/>
    <xf numFmtId="44" fontId="0" fillId="0" borderId="25" xfId="1" applyFont="1" applyBorder="1"/>
    <xf numFmtId="9" fontId="1" fillId="0" borderId="26" xfId="2" applyFont="1" applyBorder="1"/>
    <xf numFmtId="44" fontId="1" fillId="0" borderId="26" xfId="1" applyFont="1" applyBorder="1"/>
    <xf numFmtId="44" fontId="0" fillId="0" borderId="27" xfId="1" applyFont="1" applyBorder="1"/>
    <xf numFmtId="44" fontId="1" fillId="0" borderId="28" xfId="1" applyFont="1" applyBorder="1"/>
    <xf numFmtId="0" fontId="0" fillId="0" borderId="0" xfId="0" applyFill="1" applyBorder="1"/>
    <xf numFmtId="0" fontId="0" fillId="0" borderId="0" xfId="0" applyBorder="1"/>
    <xf numFmtId="44" fontId="0" fillId="3" borderId="8" xfId="1" applyFont="1" applyFill="1" applyBorder="1"/>
    <xf numFmtId="10" fontId="1" fillId="0" borderId="0" xfId="1" applyNumberFormat="1" applyFont="1"/>
    <xf numFmtId="10" fontId="1" fillId="0" borderId="0" xfId="2" applyNumberFormat="1" applyFont="1"/>
    <xf numFmtId="44" fontId="1" fillId="0" borderId="12" xfId="1" applyFont="1" applyBorder="1"/>
    <xf numFmtId="44" fontId="0" fillId="0" borderId="12" xfId="1" applyFont="1" applyBorder="1"/>
    <xf numFmtId="44" fontId="0" fillId="0" borderId="12" xfId="1" applyFont="1" applyFill="1" applyBorder="1"/>
    <xf numFmtId="0" fontId="0" fillId="5" borderId="10" xfId="0" applyFill="1" applyBorder="1"/>
    <xf numFmtId="44" fontId="1" fillId="5" borderId="3" xfId="1" applyFont="1" applyFill="1" applyBorder="1"/>
    <xf numFmtId="9" fontId="1" fillId="5" borderId="3" xfId="2" applyFont="1" applyFill="1" applyBorder="1"/>
    <xf numFmtId="44" fontId="1" fillId="5" borderId="11" xfId="1" applyFont="1" applyFill="1" applyBorder="1"/>
    <xf numFmtId="0" fontId="0" fillId="5" borderId="3" xfId="0" applyFill="1" applyBorder="1"/>
    <xf numFmtId="44" fontId="0" fillId="5" borderId="3" xfId="1" applyFont="1" applyFill="1" applyBorder="1"/>
    <xf numFmtId="44" fontId="1" fillId="6" borderId="24" xfId="1" applyFont="1" applyFill="1" applyBorder="1"/>
    <xf numFmtId="9" fontId="0" fillId="6" borderId="3" xfId="1" applyNumberFormat="1" applyFont="1" applyFill="1" applyBorder="1"/>
    <xf numFmtId="44" fontId="1" fillId="6" borderId="31" xfId="1" applyFont="1" applyFill="1" applyBorder="1"/>
    <xf numFmtId="9" fontId="1" fillId="6" borderId="3" xfId="2" applyFont="1" applyFill="1" applyBorder="1"/>
    <xf numFmtId="9" fontId="1" fillId="6" borderId="3" xfId="2" applyNumberFormat="1" applyFont="1" applyFill="1" applyBorder="1"/>
    <xf numFmtId="9" fontId="1" fillId="2" borderId="31" xfId="2" applyFont="1" applyFill="1" applyBorder="1"/>
    <xf numFmtId="9" fontId="1" fillId="2" borderId="3" xfId="2" applyFont="1" applyFill="1" applyBorder="1"/>
    <xf numFmtId="44" fontId="0" fillId="3" borderId="32" xfId="1" applyFont="1" applyFill="1" applyBorder="1"/>
    <xf numFmtId="44" fontId="1" fillId="2" borderId="3" xfId="1" applyFont="1" applyFill="1" applyBorder="1"/>
    <xf numFmtId="44" fontId="1" fillId="2" borderId="11" xfId="1" applyFont="1" applyFill="1" applyBorder="1"/>
    <xf numFmtId="44" fontId="1" fillId="2" borderId="33" xfId="1" applyFont="1" applyFill="1" applyBorder="1"/>
    <xf numFmtId="0" fontId="0" fillId="2" borderId="3" xfId="0" applyFill="1" applyBorder="1"/>
    <xf numFmtId="0" fontId="0" fillId="0" borderId="31" xfId="0" applyBorder="1"/>
    <xf numFmtId="0" fontId="0" fillId="0" borderId="10" xfId="0" applyBorder="1"/>
    <xf numFmtId="44" fontId="1" fillId="6" borderId="11" xfId="1" applyFont="1" applyFill="1" applyBorder="1"/>
    <xf numFmtId="44" fontId="1" fillId="0" borderId="33" xfId="1" applyFont="1" applyFill="1" applyBorder="1"/>
    <xf numFmtId="44" fontId="1" fillId="6" borderId="3" xfId="1" applyFont="1" applyFill="1" applyBorder="1"/>
    <xf numFmtId="0" fontId="0" fillId="0" borderId="3" xfId="0" applyBorder="1"/>
    <xf numFmtId="9" fontId="1" fillId="2" borderId="11" xfId="2" applyFont="1" applyFill="1" applyBorder="1"/>
    <xf numFmtId="0" fontId="0" fillId="0" borderId="31" xfId="0" applyFill="1" applyBorder="1" applyAlignment="1">
      <alignment horizontal="center"/>
    </xf>
    <xf numFmtId="0" fontId="0" fillId="0" borderId="10" xfId="0" applyFill="1" applyBorder="1" applyAlignment="1"/>
    <xf numFmtId="9" fontId="0" fillId="6" borderId="3" xfId="2" applyFont="1" applyFill="1" applyBorder="1"/>
    <xf numFmtId="0" fontId="0" fillId="0" borderId="10" xfId="0" applyBorder="1" applyAlignment="1"/>
    <xf numFmtId="44" fontId="1" fillId="3" borderId="3" xfId="1" applyFont="1" applyFill="1" applyBorder="1"/>
    <xf numFmtId="9" fontId="1" fillId="3" borderId="3" xfId="2" applyFont="1" applyFill="1" applyBorder="1"/>
    <xf numFmtId="44" fontId="1" fillId="3" borderId="33" xfId="1" applyFont="1" applyFill="1" applyBorder="1"/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44" fontId="1" fillId="0" borderId="33" xfId="1" applyFont="1" applyBorder="1"/>
    <xf numFmtId="0" fontId="0" fillId="2" borderId="31" xfId="0" applyFill="1" applyBorder="1"/>
    <xf numFmtId="0" fontId="0" fillId="2" borderId="10" xfId="0" applyFill="1" applyBorder="1"/>
    <xf numFmtId="0" fontId="0" fillId="3" borderId="31" xfId="0" applyFill="1" applyBorder="1"/>
    <xf numFmtId="0" fontId="0" fillId="3" borderId="10" xfId="0" applyFill="1" applyBorder="1"/>
    <xf numFmtId="44" fontId="0" fillId="2" borderId="3" xfId="1" applyFont="1" applyFill="1" applyBorder="1"/>
    <xf numFmtId="9" fontId="0" fillId="2" borderId="3" xfId="2" applyFont="1" applyFill="1" applyBorder="1"/>
    <xf numFmtId="44" fontId="0" fillId="2" borderId="24" xfId="1" applyFont="1" applyFill="1" applyBorder="1"/>
    <xf numFmtId="44" fontId="1" fillId="2" borderId="24" xfId="1" applyFont="1" applyFill="1" applyBorder="1"/>
    <xf numFmtId="44" fontId="0" fillId="3" borderId="3" xfId="1" applyFont="1" applyFill="1" applyBorder="1"/>
    <xf numFmtId="44" fontId="0" fillId="0" borderId="3" xfId="0" applyNumberFormat="1" applyFill="1" applyBorder="1"/>
    <xf numFmtId="0" fontId="0" fillId="0" borderId="31" xfId="0" applyFill="1" applyBorder="1"/>
    <xf numFmtId="42" fontId="1" fillId="0" borderId="11" xfId="1" applyNumberFormat="1" applyFont="1" applyFill="1" applyBorder="1"/>
    <xf numFmtId="42" fontId="0" fillId="0" borderId="11" xfId="0" applyNumberFormat="1" applyFill="1" applyBorder="1"/>
    <xf numFmtId="0" fontId="0" fillId="5" borderId="31" xfId="0" applyFill="1" applyBorder="1"/>
    <xf numFmtId="42" fontId="1" fillId="0" borderId="33" xfId="1" applyNumberFormat="1" applyFont="1" applyFill="1" applyBorder="1"/>
    <xf numFmtId="44" fontId="0" fillId="0" borderId="3" xfId="1" applyFont="1" applyFill="1" applyBorder="1"/>
    <xf numFmtId="0" fontId="0" fillId="0" borderId="34" xfId="0" applyFill="1" applyBorder="1"/>
    <xf numFmtId="44" fontId="1" fillId="0" borderId="30" xfId="1" applyFont="1" applyFill="1" applyBorder="1"/>
    <xf numFmtId="9" fontId="1" fillId="0" borderId="30" xfId="2" applyFont="1" applyFill="1" applyBorder="1"/>
    <xf numFmtId="42" fontId="1" fillId="0" borderId="29" xfId="1" applyNumberFormat="1" applyFont="1" applyFill="1" applyBorder="1"/>
    <xf numFmtId="44" fontId="1" fillId="0" borderId="35" xfId="1" applyFont="1" applyFill="1" applyBorder="1"/>
    <xf numFmtId="44" fontId="0" fillId="0" borderId="30" xfId="1" applyFont="1" applyFill="1" applyBorder="1"/>
    <xf numFmtId="44" fontId="0" fillId="0" borderId="31" xfId="1" applyFont="1" applyBorder="1"/>
    <xf numFmtId="44" fontId="0" fillId="0" borderId="11" xfId="1" applyFont="1" applyBorder="1"/>
    <xf numFmtId="44" fontId="0" fillId="2" borderId="33" xfId="1" applyFont="1" applyFill="1" applyBorder="1"/>
    <xf numFmtId="42" fontId="0" fillId="0" borderId="33" xfId="0" applyNumberFormat="1" applyFill="1" applyBorder="1"/>
    <xf numFmtId="44" fontId="0" fillId="5" borderId="33" xfId="1" applyFont="1" applyFill="1" applyBorder="1"/>
    <xf numFmtId="44" fontId="0" fillId="4" borderId="11" xfId="1" applyFont="1" applyFill="1" applyBorder="1" applyAlignment="1"/>
    <xf numFmtId="0" fontId="0" fillId="4" borderId="3" xfId="0" applyFill="1" applyBorder="1" applyAlignment="1"/>
    <xf numFmtId="0" fontId="0" fillId="0" borderId="3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3" borderId="3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31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9"/>
  <sheetViews>
    <sheetView tabSelected="1" topLeftCell="A31" zoomScale="85" zoomScaleNormal="85" zoomScaleSheetLayoutView="100" workbookViewId="0">
      <selection activeCell="O46" sqref="O46:Q48"/>
    </sheetView>
  </sheetViews>
  <sheetFormatPr defaultColWidth="8.88671875" defaultRowHeight="14.4" x14ac:dyDescent="0.3"/>
  <cols>
    <col min="1" max="1" width="10.44140625" bestFit="1" customWidth="1"/>
    <col min="2" max="2" width="45.109375" customWidth="1"/>
    <col min="3" max="3" width="14.44140625" style="1" bestFit="1" customWidth="1"/>
    <col min="4" max="4" width="12.44140625" style="2" customWidth="1"/>
    <col min="5" max="5" width="16.44140625" style="1" customWidth="1"/>
    <col min="6" max="6" width="15" style="1" customWidth="1"/>
    <col min="7" max="7" width="14" style="1" bestFit="1" customWidth="1"/>
    <col min="8" max="8" width="13.33203125" style="1" customWidth="1"/>
    <col min="9" max="9" width="13" style="2" customWidth="1"/>
    <col min="10" max="10" width="16.44140625" style="1" customWidth="1"/>
    <col min="11" max="11" width="17" style="1" bestFit="1" customWidth="1"/>
    <col min="12" max="12" width="15.44140625" style="1" bestFit="1" customWidth="1"/>
    <col min="13" max="13" width="15.44140625" style="1" customWidth="1"/>
    <col min="14" max="14" width="12.44140625" style="3" bestFit="1" customWidth="1"/>
    <col min="15" max="15" width="13.88671875" style="3" bestFit="1" customWidth="1"/>
    <col min="16" max="16" width="16.109375" style="3" bestFit="1" customWidth="1"/>
    <col min="17" max="17" width="12.5546875" style="3" bestFit="1" customWidth="1"/>
    <col min="18" max="18" width="12.5546875" style="3" customWidth="1"/>
    <col min="19" max="19" width="8.88671875" style="3"/>
    <col min="20" max="20" width="15.5546875" style="3" customWidth="1"/>
    <col min="21" max="21" width="11.109375" style="3" bestFit="1" customWidth="1"/>
    <col min="22" max="24" width="8.88671875" style="3"/>
    <col min="25" max="100" width="8.88671875" style="70"/>
  </cols>
  <sheetData>
    <row r="1" spans="1:100" x14ac:dyDescent="0.3">
      <c r="A1" t="s">
        <v>39</v>
      </c>
    </row>
    <row r="2" spans="1:100" x14ac:dyDescent="0.3">
      <c r="A2" s="21">
        <f ca="1">TODAY()</f>
        <v>42710</v>
      </c>
      <c r="N2" s="2"/>
      <c r="O2" s="1"/>
      <c r="P2" s="1"/>
      <c r="Q2" s="1"/>
      <c r="R2" s="1"/>
      <c r="S2" s="1"/>
    </row>
    <row r="3" spans="1:100" ht="15" thickBot="1" x14ac:dyDescent="0.35">
      <c r="N3" s="2"/>
      <c r="O3" s="1"/>
      <c r="P3" s="1"/>
      <c r="Q3" s="1"/>
      <c r="R3" s="1"/>
      <c r="S3" s="1"/>
    </row>
    <row r="4" spans="1:100" ht="15" thickTop="1" x14ac:dyDescent="0.3">
      <c r="A4" s="4"/>
      <c r="B4" s="5" t="s">
        <v>0</v>
      </c>
      <c r="C4" s="65"/>
      <c r="D4" s="66"/>
      <c r="E4" s="67"/>
      <c r="F4" s="67"/>
      <c r="G4" s="67"/>
      <c r="H4" s="68"/>
      <c r="I4" s="66"/>
      <c r="J4" s="67"/>
      <c r="K4" s="67"/>
      <c r="L4" s="69"/>
      <c r="M4" s="68"/>
      <c r="N4" s="66"/>
      <c r="O4" s="67"/>
      <c r="P4" s="67"/>
      <c r="Q4" s="69"/>
      <c r="R4" s="11"/>
      <c r="S4" s="1"/>
    </row>
    <row r="5" spans="1:100" x14ac:dyDescent="0.3">
      <c r="A5" s="8"/>
      <c r="B5" s="9"/>
      <c r="C5" s="145" t="s">
        <v>81</v>
      </c>
      <c r="D5" s="145"/>
      <c r="E5" s="145"/>
      <c r="F5" s="145"/>
      <c r="G5" s="145"/>
      <c r="H5" s="144" t="s">
        <v>1</v>
      </c>
      <c r="I5" s="145"/>
      <c r="J5" s="145"/>
      <c r="K5" s="145"/>
      <c r="L5" s="146"/>
      <c r="M5" s="144" t="s">
        <v>2</v>
      </c>
      <c r="N5" s="145"/>
      <c r="O5" s="145"/>
      <c r="P5" s="145"/>
      <c r="Q5" s="146"/>
      <c r="R5" s="10"/>
      <c r="S5" s="10"/>
    </row>
    <row r="6" spans="1:100" x14ac:dyDescent="0.3">
      <c r="A6" s="8"/>
      <c r="B6" s="9" t="s">
        <v>3</v>
      </c>
      <c r="C6" s="11" t="s">
        <v>4</v>
      </c>
      <c r="D6" s="12" t="s">
        <v>5</v>
      </c>
      <c r="E6" s="11" t="s">
        <v>6</v>
      </c>
      <c r="F6" s="11" t="s">
        <v>7</v>
      </c>
      <c r="G6" s="11" t="s">
        <v>8</v>
      </c>
      <c r="H6" s="22" t="s">
        <v>4</v>
      </c>
      <c r="I6" s="12" t="s">
        <v>5</v>
      </c>
      <c r="J6" s="11" t="s">
        <v>6</v>
      </c>
      <c r="K6" s="11" t="s">
        <v>7</v>
      </c>
      <c r="L6" s="23" t="s">
        <v>8</v>
      </c>
      <c r="M6" s="11" t="s">
        <v>4</v>
      </c>
      <c r="N6" s="12" t="s">
        <v>5</v>
      </c>
      <c r="O6" s="11" t="s">
        <v>6</v>
      </c>
      <c r="P6" s="11" t="s">
        <v>7</v>
      </c>
      <c r="Q6" s="11" t="s">
        <v>8</v>
      </c>
      <c r="R6" s="91" t="s">
        <v>40</v>
      </c>
      <c r="S6" s="11"/>
    </row>
    <row r="7" spans="1:100" s="95" customFormat="1" x14ac:dyDescent="0.3">
      <c r="A7" s="147" t="s">
        <v>9</v>
      </c>
      <c r="B7" s="148"/>
      <c r="C7" s="92"/>
      <c r="D7" s="90"/>
      <c r="E7" s="92"/>
      <c r="F7" s="92"/>
      <c r="G7" s="92"/>
      <c r="H7" s="93"/>
      <c r="I7" s="90"/>
      <c r="J7" s="92"/>
      <c r="K7" s="92"/>
      <c r="L7" s="94"/>
      <c r="M7" s="92"/>
      <c r="N7" s="90"/>
      <c r="O7" s="92"/>
      <c r="P7" s="92"/>
      <c r="Q7" s="92"/>
      <c r="R7" s="61"/>
      <c r="S7" s="35"/>
      <c r="T7" s="36" t="s">
        <v>10</v>
      </c>
      <c r="U7" s="36" t="s">
        <v>11</v>
      </c>
      <c r="V7" s="34"/>
      <c r="W7" s="34"/>
      <c r="X7" s="34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101" customFormat="1" x14ac:dyDescent="0.3">
      <c r="A8" s="96"/>
      <c r="B8" s="97"/>
      <c r="C8" s="86">
        <v>0</v>
      </c>
      <c r="D8" s="87">
        <v>0</v>
      </c>
      <c r="E8" s="30">
        <f>C8*D8</f>
        <v>0</v>
      </c>
      <c r="F8" s="30">
        <f>E8*0.235</f>
        <v>0</v>
      </c>
      <c r="G8" s="30">
        <f>ROUND((SUM(E8+F8)),0)</f>
        <v>0</v>
      </c>
      <c r="H8" s="98">
        <f t="shared" ref="H8:H14" si="0">C8*1.03</f>
        <v>0</v>
      </c>
      <c r="I8" s="87">
        <v>0</v>
      </c>
      <c r="J8" s="30">
        <f>H8*I8</f>
        <v>0</v>
      </c>
      <c r="K8" s="30">
        <f>J8*0.235</f>
        <v>0</v>
      </c>
      <c r="L8" s="99">
        <f>ROUND((SUM(J8+K8)),0)</f>
        <v>0</v>
      </c>
      <c r="M8" s="100">
        <f>H8*1.03</f>
        <v>0</v>
      </c>
      <c r="N8" s="87">
        <v>0</v>
      </c>
      <c r="O8" s="30">
        <f>M8*N8</f>
        <v>0</v>
      </c>
      <c r="P8" s="30">
        <f>O8*0.235</f>
        <v>0</v>
      </c>
      <c r="Q8" s="30">
        <f>ROUND((SUM(O8+P8)),0)</f>
        <v>0</v>
      </c>
      <c r="R8" s="62">
        <f t="shared" ref="R8:R14" si="1">D8*12</f>
        <v>0</v>
      </c>
      <c r="S8" s="37" t="s">
        <v>12</v>
      </c>
      <c r="T8" s="38">
        <f>SUM(E8:E12)+E26</f>
        <v>0</v>
      </c>
      <c r="U8" s="38">
        <f>SUM(F8:F12)+F26</f>
        <v>0</v>
      </c>
      <c r="V8" s="34"/>
      <c r="W8" s="34"/>
      <c r="X8" s="34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101" customFormat="1" x14ac:dyDescent="0.3">
      <c r="A9" s="96"/>
      <c r="B9" s="97"/>
      <c r="C9" s="86">
        <v>0</v>
      </c>
      <c r="D9" s="87">
        <v>0</v>
      </c>
      <c r="E9" s="30">
        <f t="shared" ref="E9:E14" si="2">C9*D9</f>
        <v>0</v>
      </c>
      <c r="F9" s="30">
        <f t="shared" ref="F9:F14" si="3">E9*0.235</f>
        <v>0</v>
      </c>
      <c r="G9" s="30">
        <f t="shared" ref="G9:G14" si="4">ROUND((SUM(E9+F9)),0)</f>
        <v>0</v>
      </c>
      <c r="H9" s="98">
        <f t="shared" si="0"/>
        <v>0</v>
      </c>
      <c r="I9" s="87">
        <v>0</v>
      </c>
      <c r="J9" s="30">
        <f t="shared" ref="J9:J14" si="5">H9*I9</f>
        <v>0</v>
      </c>
      <c r="K9" s="30">
        <f t="shared" ref="K9:K14" si="6">J9*0.235</f>
        <v>0</v>
      </c>
      <c r="L9" s="99">
        <f t="shared" ref="L9:L14" si="7">ROUND((SUM(J9+K9)),0)</f>
        <v>0</v>
      </c>
      <c r="M9" s="100">
        <f t="shared" ref="M9:M14" si="8">H9*1.03</f>
        <v>0</v>
      </c>
      <c r="N9" s="87">
        <v>0</v>
      </c>
      <c r="O9" s="30">
        <f t="shared" ref="O9:O14" si="9">M9*N9</f>
        <v>0</v>
      </c>
      <c r="P9" s="30">
        <f t="shared" ref="P9:P14" si="10">O9*0.235</f>
        <v>0</v>
      </c>
      <c r="Q9" s="30">
        <f t="shared" ref="Q9:Q14" si="11">ROUND((SUM(O9+P9)),0)</f>
        <v>0</v>
      </c>
      <c r="R9" s="62">
        <f t="shared" si="1"/>
        <v>0</v>
      </c>
      <c r="S9" s="37" t="s">
        <v>13</v>
      </c>
      <c r="T9" s="38">
        <f>SUM(J8:J12)+J26</f>
        <v>0</v>
      </c>
      <c r="U9" s="38">
        <f>SUM(K8:K12)+K26</f>
        <v>0</v>
      </c>
      <c r="V9" s="34"/>
      <c r="W9" s="34"/>
      <c r="X9" s="34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101" customFormat="1" x14ac:dyDescent="0.3">
      <c r="A10" s="96"/>
      <c r="B10" s="97"/>
      <c r="C10" s="86">
        <v>0</v>
      </c>
      <c r="D10" s="87">
        <v>0</v>
      </c>
      <c r="E10" s="30">
        <f t="shared" si="2"/>
        <v>0</v>
      </c>
      <c r="F10" s="30">
        <f t="shared" si="3"/>
        <v>0</v>
      </c>
      <c r="G10" s="30">
        <f t="shared" si="4"/>
        <v>0</v>
      </c>
      <c r="H10" s="98">
        <f t="shared" si="0"/>
        <v>0</v>
      </c>
      <c r="I10" s="87">
        <v>0</v>
      </c>
      <c r="J10" s="30">
        <f t="shared" si="5"/>
        <v>0</v>
      </c>
      <c r="K10" s="30">
        <f t="shared" si="6"/>
        <v>0</v>
      </c>
      <c r="L10" s="99">
        <f t="shared" si="7"/>
        <v>0</v>
      </c>
      <c r="M10" s="100">
        <f t="shared" si="8"/>
        <v>0</v>
      </c>
      <c r="N10" s="87">
        <v>0</v>
      </c>
      <c r="O10" s="30">
        <f t="shared" si="9"/>
        <v>0</v>
      </c>
      <c r="P10" s="30">
        <f t="shared" si="10"/>
        <v>0</v>
      </c>
      <c r="Q10" s="30">
        <f t="shared" si="11"/>
        <v>0</v>
      </c>
      <c r="R10" s="62">
        <f t="shared" si="1"/>
        <v>0</v>
      </c>
      <c r="S10" s="37" t="s">
        <v>14</v>
      </c>
      <c r="T10" s="38">
        <f>SUM(O8:O12)+O26</f>
        <v>0</v>
      </c>
      <c r="U10" s="38">
        <f>SUM(P8:P12)+P26</f>
        <v>0</v>
      </c>
      <c r="V10" s="34"/>
      <c r="W10" s="34"/>
      <c r="X10" s="34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101" customFormat="1" x14ac:dyDescent="0.3">
      <c r="A11" s="96"/>
      <c r="B11" s="97"/>
      <c r="C11" s="86">
        <v>0</v>
      </c>
      <c r="D11" s="87">
        <v>0</v>
      </c>
      <c r="E11" s="30">
        <f t="shared" si="2"/>
        <v>0</v>
      </c>
      <c r="F11" s="30">
        <f t="shared" si="3"/>
        <v>0</v>
      </c>
      <c r="G11" s="30">
        <f t="shared" si="4"/>
        <v>0</v>
      </c>
      <c r="H11" s="98">
        <f t="shared" si="0"/>
        <v>0</v>
      </c>
      <c r="I11" s="87">
        <v>0</v>
      </c>
      <c r="J11" s="30">
        <f t="shared" si="5"/>
        <v>0</v>
      </c>
      <c r="K11" s="30">
        <f t="shared" si="6"/>
        <v>0</v>
      </c>
      <c r="L11" s="99">
        <f t="shared" si="7"/>
        <v>0</v>
      </c>
      <c r="M11" s="100">
        <f t="shared" si="8"/>
        <v>0</v>
      </c>
      <c r="N11" s="87">
        <v>0</v>
      </c>
      <c r="O11" s="30">
        <f t="shared" si="9"/>
        <v>0</v>
      </c>
      <c r="P11" s="30">
        <f t="shared" si="10"/>
        <v>0</v>
      </c>
      <c r="Q11" s="30">
        <f t="shared" si="11"/>
        <v>0</v>
      </c>
      <c r="R11" s="62">
        <f t="shared" si="1"/>
        <v>0</v>
      </c>
      <c r="S11" s="30"/>
      <c r="T11" s="34"/>
      <c r="U11" s="34"/>
      <c r="V11" s="34"/>
      <c r="W11" s="34"/>
      <c r="X11" s="34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101" customFormat="1" x14ac:dyDescent="0.3">
      <c r="A12" s="96"/>
      <c r="B12" s="97"/>
      <c r="C12" s="86">
        <v>0</v>
      </c>
      <c r="D12" s="87">
        <v>0</v>
      </c>
      <c r="E12" s="30">
        <f t="shared" si="2"/>
        <v>0</v>
      </c>
      <c r="F12" s="30">
        <f t="shared" si="3"/>
        <v>0</v>
      </c>
      <c r="G12" s="30">
        <f t="shared" si="4"/>
        <v>0</v>
      </c>
      <c r="H12" s="98">
        <f t="shared" si="0"/>
        <v>0</v>
      </c>
      <c r="I12" s="87">
        <v>0</v>
      </c>
      <c r="J12" s="30">
        <f t="shared" si="5"/>
        <v>0</v>
      </c>
      <c r="K12" s="30">
        <f t="shared" si="6"/>
        <v>0</v>
      </c>
      <c r="L12" s="99">
        <f t="shared" si="7"/>
        <v>0</v>
      </c>
      <c r="M12" s="100">
        <f t="shared" si="8"/>
        <v>0</v>
      </c>
      <c r="N12" s="87">
        <v>0</v>
      </c>
      <c r="O12" s="30">
        <f t="shared" si="9"/>
        <v>0</v>
      </c>
      <c r="P12" s="30">
        <f t="shared" si="10"/>
        <v>0</v>
      </c>
      <c r="Q12" s="30">
        <f t="shared" si="11"/>
        <v>0</v>
      </c>
      <c r="R12" s="62">
        <f t="shared" si="1"/>
        <v>0</v>
      </c>
      <c r="S12" s="30"/>
      <c r="T12" s="34"/>
      <c r="U12" s="34"/>
      <c r="V12" s="34"/>
      <c r="W12" s="34"/>
      <c r="X12" s="34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101" customFormat="1" x14ac:dyDescent="0.3">
      <c r="A13" s="96"/>
      <c r="B13" s="97"/>
      <c r="C13" s="86">
        <v>0</v>
      </c>
      <c r="D13" s="87">
        <v>0</v>
      </c>
      <c r="E13" s="30">
        <f t="shared" si="2"/>
        <v>0</v>
      </c>
      <c r="F13" s="30">
        <f t="shared" si="3"/>
        <v>0</v>
      </c>
      <c r="G13" s="30">
        <f t="shared" si="4"/>
        <v>0</v>
      </c>
      <c r="H13" s="98">
        <f t="shared" si="0"/>
        <v>0</v>
      </c>
      <c r="I13" s="87">
        <v>0</v>
      </c>
      <c r="J13" s="30">
        <f t="shared" si="5"/>
        <v>0</v>
      </c>
      <c r="K13" s="30">
        <f t="shared" si="6"/>
        <v>0</v>
      </c>
      <c r="L13" s="99">
        <f t="shared" si="7"/>
        <v>0</v>
      </c>
      <c r="M13" s="100">
        <f t="shared" si="8"/>
        <v>0</v>
      </c>
      <c r="N13" s="87">
        <v>0</v>
      </c>
      <c r="O13" s="30">
        <f t="shared" si="9"/>
        <v>0</v>
      </c>
      <c r="P13" s="30">
        <f t="shared" si="10"/>
        <v>0</v>
      </c>
      <c r="Q13" s="30">
        <f t="shared" si="11"/>
        <v>0</v>
      </c>
      <c r="R13" s="62">
        <f t="shared" si="1"/>
        <v>0</v>
      </c>
      <c r="S13" s="30"/>
      <c r="T13" s="34"/>
      <c r="U13" s="34"/>
      <c r="V13" s="34"/>
      <c r="W13" s="34"/>
      <c r="X13" s="34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101" customFormat="1" x14ac:dyDescent="0.3">
      <c r="A14" s="96"/>
      <c r="B14" s="97"/>
      <c r="C14" s="86">
        <v>0</v>
      </c>
      <c r="D14" s="87">
        <v>0</v>
      </c>
      <c r="E14" s="30">
        <f t="shared" si="2"/>
        <v>0</v>
      </c>
      <c r="F14" s="30">
        <f t="shared" si="3"/>
        <v>0</v>
      </c>
      <c r="G14" s="30">
        <f t="shared" si="4"/>
        <v>0</v>
      </c>
      <c r="H14" s="98">
        <f t="shared" si="0"/>
        <v>0</v>
      </c>
      <c r="I14" s="87">
        <v>0</v>
      </c>
      <c r="J14" s="30">
        <f t="shared" si="5"/>
        <v>0</v>
      </c>
      <c r="K14" s="30">
        <f t="shared" si="6"/>
        <v>0</v>
      </c>
      <c r="L14" s="99">
        <f t="shared" si="7"/>
        <v>0</v>
      </c>
      <c r="M14" s="100">
        <f t="shared" si="8"/>
        <v>0</v>
      </c>
      <c r="N14" s="87">
        <v>0</v>
      </c>
      <c r="O14" s="30">
        <f t="shared" si="9"/>
        <v>0</v>
      </c>
      <c r="P14" s="30">
        <f t="shared" si="10"/>
        <v>0</v>
      </c>
      <c r="Q14" s="30">
        <f t="shared" si="11"/>
        <v>0</v>
      </c>
      <c r="R14" s="62">
        <f t="shared" si="1"/>
        <v>0</v>
      </c>
      <c r="S14" s="30"/>
      <c r="T14" s="34"/>
      <c r="U14" s="34"/>
      <c r="V14" s="34"/>
      <c r="W14" s="34"/>
      <c r="X14" s="34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95" customFormat="1" x14ac:dyDescent="0.3">
      <c r="A15" s="147" t="s">
        <v>15</v>
      </c>
      <c r="B15" s="148"/>
      <c r="C15" s="90"/>
      <c r="D15" s="90"/>
      <c r="E15" s="92"/>
      <c r="F15" s="92"/>
      <c r="G15" s="92"/>
      <c r="H15" s="102"/>
      <c r="I15" s="90"/>
      <c r="J15" s="92"/>
      <c r="K15" s="92"/>
      <c r="L15" s="94"/>
      <c r="M15" s="90"/>
      <c r="N15" s="90"/>
      <c r="O15" s="92"/>
      <c r="P15" s="92"/>
      <c r="Q15" s="92"/>
      <c r="R15" s="61"/>
      <c r="T15" s="34"/>
      <c r="U15" s="34"/>
      <c r="V15" s="34"/>
      <c r="W15" s="34"/>
      <c r="X15" s="34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34" customFormat="1" x14ac:dyDescent="0.3">
      <c r="A16" s="103"/>
      <c r="B16" s="104"/>
      <c r="C16" s="86">
        <v>0</v>
      </c>
      <c r="D16" s="87">
        <v>0</v>
      </c>
      <c r="E16" s="30">
        <f>C16*D16</f>
        <v>0</v>
      </c>
      <c r="F16" s="30">
        <f>E16*0.235</f>
        <v>0</v>
      </c>
      <c r="G16" s="30">
        <f>ROUND((SUM(E16+F16)),0)</f>
        <v>0</v>
      </c>
      <c r="H16" s="98">
        <f t="shared" ref="H16:H24" si="12">C16*1.03</f>
        <v>0</v>
      </c>
      <c r="I16" s="87">
        <v>0</v>
      </c>
      <c r="J16" s="30">
        <f>H16*I16</f>
        <v>0</v>
      </c>
      <c r="K16" s="30">
        <f>J16*0.235</f>
        <v>0</v>
      </c>
      <c r="L16" s="99">
        <f>ROUND((SUM(J16+K16)),0)</f>
        <v>0</v>
      </c>
      <c r="M16" s="100">
        <f>H16*1.03</f>
        <v>0</v>
      </c>
      <c r="N16" s="87">
        <v>0</v>
      </c>
      <c r="O16" s="30">
        <f>M16*N16</f>
        <v>0</v>
      </c>
      <c r="P16" s="30">
        <f>O16*0.235</f>
        <v>0</v>
      </c>
      <c r="Q16" s="30">
        <f>ROUND((SUM(O16+P16)),0)</f>
        <v>0</v>
      </c>
      <c r="R16" s="62">
        <f t="shared" ref="R16:R24" si="13">D16*12</f>
        <v>0</v>
      </c>
      <c r="S16" s="3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34" customFormat="1" x14ac:dyDescent="0.3">
      <c r="A17" s="103"/>
      <c r="B17" s="104" t="s">
        <v>16</v>
      </c>
      <c r="C17" s="86">
        <v>0</v>
      </c>
      <c r="D17" s="87">
        <v>0</v>
      </c>
      <c r="E17" s="30">
        <f t="shared" ref="E17:E24" si="14">C17*D17</f>
        <v>0</v>
      </c>
      <c r="F17" s="30">
        <f t="shared" ref="F17:F24" si="15">E17*0.235</f>
        <v>0</v>
      </c>
      <c r="G17" s="30">
        <f t="shared" ref="G17:G24" si="16">ROUND((SUM(E17+F17)),0)</f>
        <v>0</v>
      </c>
      <c r="H17" s="98">
        <f t="shared" si="12"/>
        <v>0</v>
      </c>
      <c r="I17" s="105">
        <v>0</v>
      </c>
      <c r="J17" s="30">
        <f t="shared" ref="J17:J24" si="17">H17*I17</f>
        <v>0</v>
      </c>
      <c r="K17" s="30">
        <f t="shared" ref="K17:K24" si="18">J17*0.235</f>
        <v>0</v>
      </c>
      <c r="L17" s="99">
        <f t="shared" ref="L17:L24" si="19">ROUND((SUM(J17+K17)),0)</f>
        <v>0</v>
      </c>
      <c r="M17" s="100">
        <f t="shared" ref="M17:M24" si="20">H17*1.03</f>
        <v>0</v>
      </c>
      <c r="N17" s="105">
        <v>0</v>
      </c>
      <c r="O17" s="30">
        <f t="shared" ref="O17:O24" si="21">M17*N17</f>
        <v>0</v>
      </c>
      <c r="P17" s="30">
        <f t="shared" ref="P17:P24" si="22">O17*0.235</f>
        <v>0</v>
      </c>
      <c r="Q17" s="30">
        <f t="shared" ref="Q17:Q24" si="23">ROUND((SUM(O17+P17)),0)</f>
        <v>0</v>
      </c>
      <c r="R17" s="62">
        <f t="shared" si="13"/>
        <v>0</v>
      </c>
      <c r="S17" s="3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34" customFormat="1" x14ac:dyDescent="0.3">
      <c r="A18" s="103"/>
      <c r="B18" s="104" t="s">
        <v>16</v>
      </c>
      <c r="C18" s="86">
        <v>0</v>
      </c>
      <c r="D18" s="87">
        <v>0</v>
      </c>
      <c r="E18" s="30">
        <f t="shared" si="14"/>
        <v>0</v>
      </c>
      <c r="F18" s="30">
        <f t="shared" si="15"/>
        <v>0</v>
      </c>
      <c r="G18" s="30">
        <f t="shared" si="16"/>
        <v>0</v>
      </c>
      <c r="H18" s="98">
        <f t="shared" si="12"/>
        <v>0</v>
      </c>
      <c r="I18" s="105">
        <v>0</v>
      </c>
      <c r="J18" s="30">
        <f t="shared" si="17"/>
        <v>0</v>
      </c>
      <c r="K18" s="30">
        <f t="shared" si="18"/>
        <v>0</v>
      </c>
      <c r="L18" s="99">
        <f t="shared" si="19"/>
        <v>0</v>
      </c>
      <c r="M18" s="100">
        <f t="shared" si="20"/>
        <v>0</v>
      </c>
      <c r="N18" s="105">
        <v>0</v>
      </c>
      <c r="O18" s="30">
        <f t="shared" si="21"/>
        <v>0</v>
      </c>
      <c r="P18" s="30">
        <f t="shared" si="22"/>
        <v>0</v>
      </c>
      <c r="Q18" s="30">
        <f t="shared" si="23"/>
        <v>0</v>
      </c>
      <c r="R18" s="62">
        <f t="shared" si="13"/>
        <v>0</v>
      </c>
      <c r="S18" s="3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34" customFormat="1" x14ac:dyDescent="0.3">
      <c r="A19" s="103"/>
      <c r="B19" s="104" t="s">
        <v>16</v>
      </c>
      <c r="C19" s="86">
        <v>0</v>
      </c>
      <c r="D19" s="87">
        <v>0</v>
      </c>
      <c r="E19" s="30">
        <f t="shared" si="14"/>
        <v>0</v>
      </c>
      <c r="F19" s="30">
        <f t="shared" si="15"/>
        <v>0</v>
      </c>
      <c r="G19" s="30">
        <f t="shared" si="16"/>
        <v>0</v>
      </c>
      <c r="H19" s="98">
        <f t="shared" si="12"/>
        <v>0</v>
      </c>
      <c r="I19" s="105">
        <v>0</v>
      </c>
      <c r="J19" s="30">
        <f t="shared" si="17"/>
        <v>0</v>
      </c>
      <c r="K19" s="30">
        <f t="shared" si="18"/>
        <v>0</v>
      </c>
      <c r="L19" s="99">
        <f t="shared" si="19"/>
        <v>0</v>
      </c>
      <c r="M19" s="100">
        <f t="shared" si="20"/>
        <v>0</v>
      </c>
      <c r="N19" s="105">
        <v>0</v>
      </c>
      <c r="O19" s="30">
        <f t="shared" si="21"/>
        <v>0</v>
      </c>
      <c r="P19" s="30">
        <f t="shared" si="22"/>
        <v>0</v>
      </c>
      <c r="Q19" s="30">
        <f t="shared" si="23"/>
        <v>0</v>
      </c>
      <c r="R19" s="62">
        <f t="shared" si="13"/>
        <v>0</v>
      </c>
      <c r="S19" s="3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34" customFormat="1" x14ac:dyDescent="0.3">
      <c r="A20" s="103"/>
      <c r="B20" s="104" t="s">
        <v>16</v>
      </c>
      <c r="C20" s="86">
        <v>0</v>
      </c>
      <c r="D20" s="87">
        <v>0</v>
      </c>
      <c r="E20" s="30">
        <f t="shared" si="14"/>
        <v>0</v>
      </c>
      <c r="F20" s="30">
        <f t="shared" si="15"/>
        <v>0</v>
      </c>
      <c r="G20" s="30">
        <f t="shared" si="16"/>
        <v>0</v>
      </c>
      <c r="H20" s="98">
        <f t="shared" si="12"/>
        <v>0</v>
      </c>
      <c r="I20" s="105">
        <v>0</v>
      </c>
      <c r="J20" s="30">
        <f t="shared" si="17"/>
        <v>0</v>
      </c>
      <c r="K20" s="30">
        <f t="shared" si="18"/>
        <v>0</v>
      </c>
      <c r="L20" s="99">
        <f t="shared" si="19"/>
        <v>0</v>
      </c>
      <c r="M20" s="100">
        <f t="shared" si="20"/>
        <v>0</v>
      </c>
      <c r="N20" s="105">
        <v>0</v>
      </c>
      <c r="O20" s="30">
        <f t="shared" si="21"/>
        <v>0</v>
      </c>
      <c r="P20" s="30">
        <f t="shared" si="22"/>
        <v>0</v>
      </c>
      <c r="Q20" s="30">
        <f t="shared" si="23"/>
        <v>0</v>
      </c>
      <c r="R20" s="62">
        <f t="shared" si="13"/>
        <v>0</v>
      </c>
      <c r="S20" s="3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34" customFormat="1" x14ac:dyDescent="0.3">
      <c r="A21" s="103"/>
      <c r="B21" s="104" t="s">
        <v>16</v>
      </c>
      <c r="C21" s="86">
        <v>0</v>
      </c>
      <c r="D21" s="87">
        <v>0</v>
      </c>
      <c r="E21" s="30">
        <f t="shared" si="14"/>
        <v>0</v>
      </c>
      <c r="F21" s="30">
        <f t="shared" si="15"/>
        <v>0</v>
      </c>
      <c r="G21" s="30">
        <f t="shared" si="16"/>
        <v>0</v>
      </c>
      <c r="H21" s="98">
        <f t="shared" si="12"/>
        <v>0</v>
      </c>
      <c r="I21" s="105">
        <v>0</v>
      </c>
      <c r="J21" s="30">
        <f t="shared" si="17"/>
        <v>0</v>
      </c>
      <c r="K21" s="30">
        <f t="shared" si="18"/>
        <v>0</v>
      </c>
      <c r="L21" s="99">
        <f t="shared" si="19"/>
        <v>0</v>
      </c>
      <c r="M21" s="100">
        <f t="shared" si="20"/>
        <v>0</v>
      </c>
      <c r="N21" s="105">
        <v>0</v>
      </c>
      <c r="O21" s="30">
        <f t="shared" si="21"/>
        <v>0</v>
      </c>
      <c r="P21" s="30">
        <f t="shared" si="22"/>
        <v>0</v>
      </c>
      <c r="Q21" s="30">
        <f t="shared" si="23"/>
        <v>0</v>
      </c>
      <c r="R21" s="62">
        <f t="shared" si="13"/>
        <v>0</v>
      </c>
      <c r="S21" s="3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34" customFormat="1" x14ac:dyDescent="0.3">
      <c r="A22" s="103"/>
      <c r="B22" s="104"/>
      <c r="C22" s="86">
        <v>0</v>
      </c>
      <c r="D22" s="87">
        <v>0</v>
      </c>
      <c r="E22" s="30">
        <f t="shared" si="14"/>
        <v>0</v>
      </c>
      <c r="F22" s="30">
        <f t="shared" si="15"/>
        <v>0</v>
      </c>
      <c r="G22" s="30">
        <f t="shared" si="16"/>
        <v>0</v>
      </c>
      <c r="H22" s="98">
        <f t="shared" si="12"/>
        <v>0</v>
      </c>
      <c r="I22" s="105">
        <v>0</v>
      </c>
      <c r="J22" s="30">
        <f t="shared" si="17"/>
        <v>0</v>
      </c>
      <c r="K22" s="30">
        <f t="shared" si="18"/>
        <v>0</v>
      </c>
      <c r="L22" s="99">
        <f t="shared" si="19"/>
        <v>0</v>
      </c>
      <c r="M22" s="100">
        <f t="shared" si="20"/>
        <v>0</v>
      </c>
      <c r="N22" s="105">
        <v>0</v>
      </c>
      <c r="O22" s="30">
        <f t="shared" si="21"/>
        <v>0</v>
      </c>
      <c r="P22" s="30">
        <f t="shared" si="22"/>
        <v>0</v>
      </c>
      <c r="Q22" s="30">
        <f t="shared" si="23"/>
        <v>0</v>
      </c>
      <c r="R22" s="62">
        <f t="shared" si="13"/>
        <v>0</v>
      </c>
      <c r="S22" s="3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34" customFormat="1" x14ac:dyDescent="0.3">
      <c r="A23" s="103"/>
      <c r="B23" s="104"/>
      <c r="C23" s="86">
        <v>0</v>
      </c>
      <c r="D23" s="87">
        <v>0</v>
      </c>
      <c r="E23" s="30">
        <f t="shared" si="14"/>
        <v>0</v>
      </c>
      <c r="F23" s="30">
        <f t="shared" si="15"/>
        <v>0</v>
      </c>
      <c r="G23" s="30">
        <f t="shared" si="16"/>
        <v>0</v>
      </c>
      <c r="H23" s="98">
        <f t="shared" si="12"/>
        <v>0</v>
      </c>
      <c r="I23" s="105">
        <v>0</v>
      </c>
      <c r="J23" s="30">
        <f t="shared" si="17"/>
        <v>0</v>
      </c>
      <c r="K23" s="30">
        <f t="shared" si="18"/>
        <v>0</v>
      </c>
      <c r="L23" s="99">
        <f t="shared" si="19"/>
        <v>0</v>
      </c>
      <c r="M23" s="100">
        <f t="shared" si="20"/>
        <v>0</v>
      </c>
      <c r="N23" s="105">
        <v>0</v>
      </c>
      <c r="O23" s="30">
        <f t="shared" si="21"/>
        <v>0</v>
      </c>
      <c r="P23" s="30">
        <f t="shared" si="22"/>
        <v>0</v>
      </c>
      <c r="Q23" s="30">
        <f t="shared" si="23"/>
        <v>0</v>
      </c>
      <c r="R23" s="62">
        <f t="shared" si="13"/>
        <v>0</v>
      </c>
      <c r="S23" s="3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101" customFormat="1" x14ac:dyDescent="0.3">
      <c r="A24" s="96"/>
      <c r="B24" s="106"/>
      <c r="C24" s="86">
        <v>0</v>
      </c>
      <c r="D24" s="87">
        <v>0</v>
      </c>
      <c r="E24" s="30">
        <f t="shared" si="14"/>
        <v>0</v>
      </c>
      <c r="F24" s="30">
        <f t="shared" si="15"/>
        <v>0</v>
      </c>
      <c r="G24" s="30">
        <f t="shared" si="16"/>
        <v>0</v>
      </c>
      <c r="H24" s="98">
        <f t="shared" si="12"/>
        <v>0</v>
      </c>
      <c r="I24" s="105">
        <v>0</v>
      </c>
      <c r="J24" s="30">
        <f t="shared" si="17"/>
        <v>0</v>
      </c>
      <c r="K24" s="30">
        <f t="shared" si="18"/>
        <v>0</v>
      </c>
      <c r="L24" s="99">
        <f t="shared" si="19"/>
        <v>0</v>
      </c>
      <c r="M24" s="100">
        <f t="shared" si="20"/>
        <v>0</v>
      </c>
      <c r="N24" s="105">
        <v>0</v>
      </c>
      <c r="O24" s="30">
        <f t="shared" si="21"/>
        <v>0</v>
      </c>
      <c r="P24" s="30">
        <f t="shared" si="22"/>
        <v>0</v>
      </c>
      <c r="Q24" s="30">
        <f t="shared" si="23"/>
        <v>0</v>
      </c>
      <c r="R24" s="62">
        <f t="shared" si="13"/>
        <v>0</v>
      </c>
      <c r="S24" s="30"/>
      <c r="T24" s="34"/>
      <c r="U24" s="34"/>
      <c r="V24" s="34"/>
      <c r="W24" s="34"/>
      <c r="X24" s="34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95" customFormat="1" x14ac:dyDescent="0.3">
      <c r="A25" s="147" t="s">
        <v>85</v>
      </c>
      <c r="B25" s="148"/>
      <c r="C25" s="90"/>
      <c r="D25" s="90"/>
      <c r="E25" s="92"/>
      <c r="F25" s="92"/>
      <c r="G25" s="92"/>
      <c r="H25" s="102"/>
      <c r="I25" s="90"/>
      <c r="J25" s="92"/>
      <c r="K25" s="92"/>
      <c r="L25" s="94"/>
      <c r="M25" s="90"/>
      <c r="N25" s="90"/>
      <c r="O25" s="92"/>
      <c r="P25" s="92"/>
      <c r="Q25" s="92"/>
      <c r="R25" s="61"/>
      <c r="T25" s="34"/>
      <c r="U25" s="34"/>
      <c r="V25" s="34"/>
      <c r="W25" s="34"/>
      <c r="X25" s="34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101" customFormat="1" x14ac:dyDescent="0.3">
      <c r="A26" s="96"/>
      <c r="B26" s="97"/>
      <c r="C26" s="86">
        <v>0</v>
      </c>
      <c r="D26" s="88">
        <v>0</v>
      </c>
      <c r="E26" s="30">
        <f>C26*D26</f>
        <v>0</v>
      </c>
      <c r="F26" s="30">
        <f>E26*7%</f>
        <v>0</v>
      </c>
      <c r="G26" s="30">
        <f>ROUND(SUM((E26+F26)),0)</f>
        <v>0</v>
      </c>
      <c r="H26" s="98">
        <f>C26</f>
        <v>0</v>
      </c>
      <c r="I26" s="87">
        <v>0</v>
      </c>
      <c r="J26" s="30">
        <f>H26*I26</f>
        <v>0</v>
      </c>
      <c r="K26" s="30">
        <f>J26*0.07</f>
        <v>0</v>
      </c>
      <c r="L26" s="99">
        <f>ROUND(SUM((J26+K26)),0)</f>
        <v>0</v>
      </c>
      <c r="M26" s="100">
        <f>C26</f>
        <v>0</v>
      </c>
      <c r="N26" s="87">
        <v>0</v>
      </c>
      <c r="O26" s="30">
        <f>M26*N26</f>
        <v>0</v>
      </c>
      <c r="P26" s="30">
        <f>O26*0.07</f>
        <v>0</v>
      </c>
      <c r="Q26" s="30">
        <f>ROUND(SUM((O26+P26)),0)</f>
        <v>0</v>
      </c>
      <c r="R26" s="62">
        <f>D26*12</f>
        <v>0</v>
      </c>
      <c r="S26" s="30"/>
      <c r="T26" s="34"/>
      <c r="U26" s="34"/>
      <c r="V26" s="34"/>
      <c r="W26" s="34"/>
      <c r="X26" s="34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101" customFormat="1" x14ac:dyDescent="0.3">
      <c r="A27" s="96"/>
      <c r="B27" s="97" t="s">
        <v>16</v>
      </c>
      <c r="C27" s="86">
        <v>0</v>
      </c>
      <c r="D27" s="87">
        <v>0</v>
      </c>
      <c r="E27" s="30">
        <f>C27*D27</f>
        <v>0</v>
      </c>
      <c r="F27" s="30">
        <f>E27*7%</f>
        <v>0</v>
      </c>
      <c r="G27" s="30">
        <f>ROUND(SUM((E27+F27)),0)</f>
        <v>0</v>
      </c>
      <c r="H27" s="98">
        <f>C27</f>
        <v>0</v>
      </c>
      <c r="I27" s="87">
        <v>0</v>
      </c>
      <c r="J27" s="30">
        <f>H27*I27</f>
        <v>0</v>
      </c>
      <c r="K27" s="30">
        <f>J27*0.07</f>
        <v>0</v>
      </c>
      <c r="L27" s="99">
        <f>J27+K27</f>
        <v>0</v>
      </c>
      <c r="M27" s="100">
        <f>C27</f>
        <v>0</v>
      </c>
      <c r="N27" s="87">
        <v>0</v>
      </c>
      <c r="O27" s="30">
        <f>M27*N27</f>
        <v>0</v>
      </c>
      <c r="P27" s="30">
        <f>O27*0.07</f>
        <v>0</v>
      </c>
      <c r="Q27" s="30">
        <f>O27+P27</f>
        <v>0</v>
      </c>
      <c r="R27" s="62">
        <f>D27*12</f>
        <v>0</v>
      </c>
      <c r="S27" s="30"/>
      <c r="T27" s="34"/>
      <c r="U27" s="34"/>
      <c r="V27" s="34"/>
      <c r="W27" s="34"/>
      <c r="X27" s="34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95" customFormat="1" x14ac:dyDescent="0.3">
      <c r="A28" s="147" t="s">
        <v>86</v>
      </c>
      <c r="B28" s="148"/>
      <c r="C28" s="89"/>
      <c r="D28" s="90"/>
      <c r="E28" s="92"/>
      <c r="F28" s="92"/>
      <c r="G28" s="92"/>
      <c r="H28" s="102"/>
      <c r="I28" s="90"/>
      <c r="J28" s="92"/>
      <c r="K28" s="92"/>
      <c r="L28" s="94"/>
      <c r="M28" s="90"/>
      <c r="N28" s="90"/>
      <c r="O28" s="92"/>
      <c r="P28" s="92"/>
      <c r="Q28" s="92"/>
      <c r="R28" s="61"/>
      <c r="T28" s="34"/>
      <c r="U28" s="34"/>
      <c r="V28" s="34"/>
      <c r="W28" s="34"/>
      <c r="X28" s="34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101" customFormat="1" x14ac:dyDescent="0.3">
      <c r="A29" s="96"/>
      <c r="B29" s="97"/>
      <c r="C29" s="100">
        <v>0</v>
      </c>
      <c r="D29" s="88">
        <v>0</v>
      </c>
      <c r="E29" s="30">
        <f>C29*D29</f>
        <v>0</v>
      </c>
      <c r="F29" s="30">
        <f>E29*2%</f>
        <v>0</v>
      </c>
      <c r="G29" s="30">
        <f>ROUND(SUM((E29+F29)),0)</f>
        <v>0</v>
      </c>
      <c r="H29" s="98">
        <f t="shared" ref="H29:H30" si="24">C29</f>
        <v>0</v>
      </c>
      <c r="I29" s="88">
        <v>0</v>
      </c>
      <c r="J29" s="30">
        <f>H29*I29</f>
        <v>0</v>
      </c>
      <c r="K29" s="30">
        <f>J29*2%</f>
        <v>0</v>
      </c>
      <c r="L29" s="30">
        <f>ROUND(SUM((J29+K29)),0)</f>
        <v>0</v>
      </c>
      <c r="M29" s="98">
        <f t="shared" ref="M29:M30" si="25">C29</f>
        <v>0</v>
      </c>
      <c r="N29" s="88">
        <v>0</v>
      </c>
      <c r="O29" s="30">
        <f>M29*N29</f>
        <v>0</v>
      </c>
      <c r="P29" s="30">
        <f>O29*2%</f>
        <v>0</v>
      </c>
      <c r="Q29" s="30">
        <f>ROUND(SUM((O29+P29)),0)</f>
        <v>0</v>
      </c>
      <c r="R29" s="62"/>
      <c r="S29" s="30"/>
      <c r="T29" s="34"/>
      <c r="U29" s="34"/>
      <c r="V29" s="34"/>
      <c r="W29" s="34"/>
      <c r="X29" s="34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101" customFormat="1" x14ac:dyDescent="0.3">
      <c r="A30" s="96"/>
      <c r="B30" s="97"/>
      <c r="C30" s="100">
        <v>0</v>
      </c>
      <c r="D30" s="87">
        <v>0</v>
      </c>
      <c r="E30" s="30">
        <f>C30*D30</f>
        <v>0</v>
      </c>
      <c r="F30" s="30">
        <f>E30*2%</f>
        <v>0</v>
      </c>
      <c r="G30" s="30">
        <f>ROUND(SUM((E30+F30)),0)</f>
        <v>0</v>
      </c>
      <c r="H30" s="98">
        <f t="shared" si="24"/>
        <v>0</v>
      </c>
      <c r="I30" s="87">
        <v>0</v>
      </c>
      <c r="J30" s="30">
        <f>H30*I30</f>
        <v>0</v>
      </c>
      <c r="K30" s="30">
        <f>J30*2%</f>
        <v>0</v>
      </c>
      <c r="L30" s="30">
        <f>ROUND(SUM((J30+K30)),0)</f>
        <v>0</v>
      </c>
      <c r="M30" s="98">
        <f t="shared" si="25"/>
        <v>0</v>
      </c>
      <c r="N30" s="87">
        <v>0</v>
      </c>
      <c r="O30" s="30">
        <f>M30*N30</f>
        <v>0</v>
      </c>
      <c r="P30" s="30">
        <f>O30*2%</f>
        <v>0</v>
      </c>
      <c r="Q30" s="30">
        <f>ROUND(SUM((O30+P30)),0)</f>
        <v>0</v>
      </c>
      <c r="R30" s="62"/>
      <c r="S30" s="30"/>
      <c r="T30" s="34"/>
      <c r="U30" s="34"/>
      <c r="V30" s="34"/>
      <c r="W30" s="34"/>
      <c r="X30" s="34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36" customFormat="1" x14ac:dyDescent="0.3">
      <c r="A31" s="150" t="s">
        <v>17</v>
      </c>
      <c r="B31" s="151"/>
      <c r="C31" s="107"/>
      <c r="D31" s="108"/>
      <c r="E31" s="107">
        <f>SUM(E7:E27)</f>
        <v>0</v>
      </c>
      <c r="F31" s="107">
        <f>SUM(F8:F27)</f>
        <v>0</v>
      </c>
      <c r="G31" s="107">
        <f>ROUND((SUM(G8:G27)),0)</f>
        <v>0</v>
      </c>
      <c r="H31" s="61"/>
      <c r="I31" s="108"/>
      <c r="J31" s="107">
        <f>SUM(J8:J27)</f>
        <v>0</v>
      </c>
      <c r="K31" s="107">
        <f>SUM(K8:K27)</f>
        <v>0</v>
      </c>
      <c r="L31" s="109">
        <f>ROUND((SUM(L8:L27)),0)</f>
        <v>0</v>
      </c>
      <c r="M31" s="107"/>
      <c r="N31" s="108"/>
      <c r="O31" s="107">
        <f>SUM(O8:O27)</f>
        <v>0</v>
      </c>
      <c r="P31" s="107">
        <f>SUM(P8:P27)</f>
        <v>0</v>
      </c>
      <c r="Q31" s="107">
        <f>ROUND((SUM(Q8:Q27)),0)</f>
        <v>0</v>
      </c>
      <c r="R31" s="61"/>
      <c r="S31" s="107"/>
      <c r="T31" s="34"/>
      <c r="U31" s="34"/>
      <c r="V31" s="34"/>
      <c r="W31" s="34"/>
      <c r="X31" s="34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101" customFormat="1" x14ac:dyDescent="0.3">
      <c r="A32" s="110"/>
      <c r="B32" s="111"/>
      <c r="C32" s="7"/>
      <c r="D32" s="6"/>
      <c r="E32" s="7"/>
      <c r="F32" s="7"/>
      <c r="G32" s="7"/>
      <c r="H32" s="29"/>
      <c r="I32" s="6"/>
      <c r="J32" s="7"/>
      <c r="K32" s="7"/>
      <c r="L32" s="112"/>
      <c r="M32" s="7"/>
      <c r="N32" s="6"/>
      <c r="O32" s="7"/>
      <c r="P32" s="7"/>
      <c r="Q32" s="7"/>
      <c r="R32" s="29"/>
      <c r="S32" s="7"/>
      <c r="T32" s="34"/>
      <c r="U32" s="34"/>
      <c r="V32" s="34"/>
      <c r="W32" s="34"/>
      <c r="X32" s="34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101" customFormat="1" x14ac:dyDescent="0.3">
      <c r="A33" s="96"/>
      <c r="B33" s="97"/>
      <c r="C33" s="7"/>
      <c r="D33" s="6"/>
      <c r="E33" s="7"/>
      <c r="F33" s="7"/>
      <c r="G33" s="7"/>
      <c r="H33" s="29"/>
      <c r="I33" s="6"/>
      <c r="J33" s="7"/>
      <c r="K33" s="7"/>
      <c r="L33" s="112"/>
      <c r="M33" s="7"/>
      <c r="N33" s="6"/>
      <c r="O33" s="7"/>
      <c r="P33" s="7"/>
      <c r="Q33" s="7"/>
      <c r="R33" s="29"/>
      <c r="S33" s="7"/>
      <c r="T33" s="34"/>
      <c r="U33" s="34"/>
      <c r="V33" s="34"/>
      <c r="W33" s="34"/>
      <c r="X33" s="34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95" customFormat="1" x14ac:dyDescent="0.3">
      <c r="A34" s="113"/>
      <c r="B34" s="114" t="s">
        <v>83</v>
      </c>
      <c r="C34" s="92" t="s">
        <v>18</v>
      </c>
      <c r="D34" s="90"/>
      <c r="E34" s="92"/>
      <c r="F34" s="92"/>
      <c r="G34" s="92" t="s">
        <v>19</v>
      </c>
      <c r="H34" s="93"/>
      <c r="I34" s="90"/>
      <c r="J34" s="92"/>
      <c r="K34" s="92"/>
      <c r="L34" s="94"/>
      <c r="M34" s="92"/>
      <c r="N34" s="90"/>
      <c r="O34" s="92"/>
      <c r="P34" s="92"/>
      <c r="Q34" s="92"/>
      <c r="R34" s="93"/>
      <c r="S34" s="92"/>
      <c r="T34" s="34"/>
      <c r="U34" s="34"/>
      <c r="V34" s="34"/>
      <c r="W34" s="34"/>
      <c r="X34" s="34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101" customFormat="1" x14ac:dyDescent="0.3">
      <c r="A35" s="96"/>
      <c r="B35" s="97"/>
      <c r="C35" s="100">
        <v>0</v>
      </c>
      <c r="D35" s="6"/>
      <c r="E35" s="7"/>
      <c r="F35" s="7"/>
      <c r="G35" s="30">
        <f>C35</f>
        <v>0</v>
      </c>
      <c r="H35" s="98">
        <v>0</v>
      </c>
      <c r="I35" s="6"/>
      <c r="J35" s="7"/>
      <c r="K35" s="7"/>
      <c r="L35" s="99">
        <f>H35</f>
        <v>0</v>
      </c>
      <c r="M35" s="100">
        <v>0</v>
      </c>
      <c r="N35" s="6"/>
      <c r="O35" s="7"/>
      <c r="P35" s="7"/>
      <c r="Q35" s="30">
        <f>M35</f>
        <v>0</v>
      </c>
      <c r="R35" s="33"/>
      <c r="S35" s="30"/>
      <c r="T35" s="34"/>
      <c r="U35" s="34"/>
      <c r="V35" s="34"/>
      <c r="W35" s="34"/>
      <c r="X35" s="34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101" customFormat="1" x14ac:dyDescent="0.3">
      <c r="A36" s="96"/>
      <c r="B36" s="97"/>
      <c r="C36" s="100">
        <v>0</v>
      </c>
      <c r="D36" s="6"/>
      <c r="E36" s="7"/>
      <c r="F36" s="7"/>
      <c r="G36" s="30">
        <f>C36</f>
        <v>0</v>
      </c>
      <c r="H36" s="98">
        <v>0</v>
      </c>
      <c r="I36" s="6"/>
      <c r="J36" s="7"/>
      <c r="K36" s="7"/>
      <c r="L36" s="99">
        <f>H36</f>
        <v>0</v>
      </c>
      <c r="M36" s="100">
        <v>0</v>
      </c>
      <c r="N36" s="6"/>
      <c r="O36" s="7"/>
      <c r="P36" s="7"/>
      <c r="Q36" s="30">
        <f>M36</f>
        <v>0</v>
      </c>
      <c r="R36" s="33"/>
      <c r="S36" s="30"/>
      <c r="T36" s="34"/>
      <c r="U36" s="34"/>
      <c r="V36" s="34"/>
      <c r="W36" s="34"/>
      <c r="X36" s="34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95" customFormat="1" x14ac:dyDescent="0.3">
      <c r="A37" s="115"/>
      <c r="B37" s="116" t="s">
        <v>20</v>
      </c>
      <c r="C37" s="107"/>
      <c r="D37" s="108"/>
      <c r="E37" s="107"/>
      <c r="F37" s="107"/>
      <c r="G37" s="107">
        <f>SUM(G35:G36)</f>
        <v>0</v>
      </c>
      <c r="H37" s="61"/>
      <c r="I37" s="108"/>
      <c r="J37" s="107"/>
      <c r="K37" s="107"/>
      <c r="L37" s="109">
        <f>SUM(L35:L36)</f>
        <v>0</v>
      </c>
      <c r="M37" s="107"/>
      <c r="N37" s="108"/>
      <c r="O37" s="107"/>
      <c r="P37" s="107"/>
      <c r="Q37" s="107">
        <f>SUM(Q35:Q36)</f>
        <v>0</v>
      </c>
      <c r="R37" s="61"/>
      <c r="S37" s="107"/>
      <c r="T37" s="34"/>
      <c r="U37" s="34"/>
      <c r="V37" s="34"/>
      <c r="W37" s="34"/>
      <c r="X37" s="34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101" customFormat="1" x14ac:dyDescent="0.3">
      <c r="A38" s="96"/>
      <c r="B38" s="97"/>
      <c r="C38" s="7"/>
      <c r="D38" s="6"/>
      <c r="E38" s="7"/>
      <c r="F38" s="7"/>
      <c r="G38" s="7"/>
      <c r="H38" s="29"/>
      <c r="I38" s="6"/>
      <c r="J38" s="7"/>
      <c r="K38" s="7"/>
      <c r="L38" s="112"/>
      <c r="M38" s="7"/>
      <c r="N38" s="6"/>
      <c r="O38" s="7"/>
      <c r="P38" s="7"/>
      <c r="Q38" s="7"/>
      <c r="R38" s="29"/>
      <c r="S38" s="7"/>
      <c r="T38" s="34"/>
      <c r="U38" s="34"/>
      <c r="V38" s="34"/>
      <c r="W38" s="34"/>
      <c r="X38" s="34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101" customFormat="1" x14ac:dyDescent="0.3">
      <c r="A39" s="96"/>
      <c r="B39" s="97"/>
      <c r="C39" s="7"/>
      <c r="D39" s="6"/>
      <c r="E39" s="7"/>
      <c r="F39" s="7"/>
      <c r="G39" s="7"/>
      <c r="H39" s="29"/>
      <c r="I39" s="6"/>
      <c r="J39" s="7"/>
      <c r="K39" s="7"/>
      <c r="L39" s="112"/>
      <c r="M39" s="7"/>
      <c r="N39" s="6"/>
      <c r="O39" s="7"/>
      <c r="P39" s="7"/>
      <c r="Q39" s="7"/>
      <c r="R39" s="29"/>
      <c r="S39" s="7"/>
      <c r="T39" s="34"/>
      <c r="U39" s="34"/>
      <c r="V39" s="34"/>
      <c r="W39" s="34"/>
      <c r="X39" s="34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95" customFormat="1" x14ac:dyDescent="0.3">
      <c r="A40" s="113"/>
      <c r="B40" s="114" t="s">
        <v>21</v>
      </c>
      <c r="C40" s="92"/>
      <c r="D40" s="90"/>
      <c r="E40" s="92"/>
      <c r="F40" s="92"/>
      <c r="G40" s="92"/>
      <c r="H40" s="93"/>
      <c r="I40" s="90"/>
      <c r="J40" s="92"/>
      <c r="K40" s="92"/>
      <c r="L40" s="94"/>
      <c r="M40" s="92"/>
      <c r="N40" s="90"/>
      <c r="O40" s="92"/>
      <c r="P40" s="92"/>
      <c r="Q40" s="92"/>
      <c r="R40" s="93"/>
      <c r="S40" s="92"/>
      <c r="T40" s="34"/>
      <c r="U40" s="34"/>
      <c r="V40" s="34"/>
      <c r="W40" s="34"/>
      <c r="X40" s="34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101" customFormat="1" x14ac:dyDescent="0.3">
      <c r="A41" s="96"/>
      <c r="B41" s="97" t="s">
        <v>16</v>
      </c>
      <c r="C41" s="100">
        <v>0</v>
      </c>
      <c r="D41" s="6" t="s">
        <v>16</v>
      </c>
      <c r="E41" s="30"/>
      <c r="F41" s="30"/>
      <c r="G41" s="30">
        <f>C41</f>
        <v>0</v>
      </c>
      <c r="H41" s="98">
        <v>0</v>
      </c>
      <c r="I41" s="6" t="s">
        <v>16</v>
      </c>
      <c r="J41" s="30"/>
      <c r="K41" s="30"/>
      <c r="L41" s="99">
        <f>H41</f>
        <v>0</v>
      </c>
      <c r="M41" s="100">
        <v>0</v>
      </c>
      <c r="N41" s="6" t="s">
        <v>16</v>
      </c>
      <c r="O41" s="30"/>
      <c r="P41" s="30"/>
      <c r="Q41" s="30">
        <f>M41</f>
        <v>0</v>
      </c>
      <c r="R41" s="33"/>
      <c r="S41" s="30"/>
      <c r="T41" s="34"/>
      <c r="U41" s="34"/>
      <c r="V41" s="34"/>
      <c r="W41" s="34"/>
      <c r="X41" s="34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101" customFormat="1" x14ac:dyDescent="0.3">
      <c r="A42" s="96"/>
      <c r="B42" s="97" t="s">
        <v>16</v>
      </c>
      <c r="C42" s="100">
        <v>0</v>
      </c>
      <c r="D42" s="6"/>
      <c r="E42" s="30"/>
      <c r="F42" s="30"/>
      <c r="G42" s="30">
        <f>C42</f>
        <v>0</v>
      </c>
      <c r="H42" s="98">
        <v>0</v>
      </c>
      <c r="I42" s="6"/>
      <c r="J42" s="30"/>
      <c r="K42" s="30"/>
      <c r="L42" s="99">
        <f>H42</f>
        <v>0</v>
      </c>
      <c r="M42" s="100">
        <v>0</v>
      </c>
      <c r="N42" s="6"/>
      <c r="O42" s="30"/>
      <c r="P42" s="30"/>
      <c r="Q42" s="30">
        <f>M42</f>
        <v>0</v>
      </c>
      <c r="R42" s="33"/>
      <c r="S42" s="30"/>
      <c r="T42" s="34"/>
      <c r="U42" s="34"/>
      <c r="V42" s="34"/>
      <c r="W42" s="34"/>
      <c r="X42" s="34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36" customFormat="1" x14ac:dyDescent="0.3">
      <c r="A43" s="115"/>
      <c r="B43" s="116" t="s">
        <v>22</v>
      </c>
      <c r="C43" s="107"/>
      <c r="D43" s="108"/>
      <c r="E43" s="107"/>
      <c r="F43" s="107"/>
      <c r="G43" s="107">
        <f>SUM(G41:G42)</f>
        <v>0</v>
      </c>
      <c r="H43" s="61">
        <f>SUM(H41:H42)</f>
        <v>0</v>
      </c>
      <c r="I43" s="108"/>
      <c r="J43" s="107"/>
      <c r="K43" s="107"/>
      <c r="L43" s="109">
        <f>SUM(L41:L42)</f>
        <v>0</v>
      </c>
      <c r="M43" s="107"/>
      <c r="N43" s="108"/>
      <c r="O43" s="107"/>
      <c r="P43" s="107"/>
      <c r="Q43" s="107">
        <f>SUM(Q41:Q42)</f>
        <v>0</v>
      </c>
      <c r="R43" s="61"/>
      <c r="S43" s="107"/>
      <c r="T43" s="34"/>
      <c r="U43" s="34"/>
      <c r="V43" s="34"/>
      <c r="W43" s="34"/>
      <c r="X43" s="34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101" customFormat="1" x14ac:dyDescent="0.3">
      <c r="A44" s="96"/>
      <c r="B44" s="97"/>
      <c r="C44" s="7"/>
      <c r="D44" s="6"/>
      <c r="E44" s="7"/>
      <c r="F44" s="7"/>
      <c r="G44" s="7"/>
      <c r="H44" s="29"/>
      <c r="I44" s="6"/>
      <c r="J44" s="7"/>
      <c r="K44" s="7"/>
      <c r="L44" s="112"/>
      <c r="M44" s="7"/>
      <c r="N44" s="6"/>
      <c r="O44" s="7"/>
      <c r="P44" s="7"/>
      <c r="Q44" s="7"/>
      <c r="R44" s="29"/>
      <c r="S44" s="7"/>
      <c r="T44" s="34"/>
      <c r="U44" s="34"/>
      <c r="V44" s="34"/>
      <c r="W44" s="34"/>
      <c r="X44" s="34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95" customFormat="1" x14ac:dyDescent="0.3">
      <c r="A45" s="113"/>
      <c r="B45" s="114" t="s">
        <v>53</v>
      </c>
      <c r="C45" s="117" t="s">
        <v>88</v>
      </c>
      <c r="D45" s="118" t="s">
        <v>87</v>
      </c>
      <c r="E45" s="117" t="s">
        <v>6</v>
      </c>
      <c r="F45" s="117" t="s">
        <v>89</v>
      </c>
      <c r="G45" s="92" t="s">
        <v>23</v>
      </c>
      <c r="H45" s="117" t="s">
        <v>88</v>
      </c>
      <c r="I45" s="118" t="s">
        <v>87</v>
      </c>
      <c r="J45" s="117" t="s">
        <v>6</v>
      </c>
      <c r="K45" s="117" t="s">
        <v>89</v>
      </c>
      <c r="L45" s="94" t="s">
        <v>24</v>
      </c>
      <c r="M45" s="117" t="s">
        <v>88</v>
      </c>
      <c r="N45" s="118" t="s">
        <v>87</v>
      </c>
      <c r="O45" s="117" t="s">
        <v>6</v>
      </c>
      <c r="P45" s="117" t="s">
        <v>89</v>
      </c>
      <c r="Q45" s="117" t="s">
        <v>52</v>
      </c>
      <c r="R45" s="93"/>
      <c r="S45" s="92"/>
      <c r="T45" s="34"/>
      <c r="U45" s="34"/>
      <c r="V45" s="34"/>
      <c r="W45" s="34"/>
      <c r="X45" s="34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101" customFormat="1" x14ac:dyDescent="0.3">
      <c r="A46" s="96"/>
      <c r="B46" s="97"/>
      <c r="C46" s="100"/>
      <c r="D46" s="87">
        <v>0</v>
      </c>
      <c r="E46" s="7">
        <f>C46*D46</f>
        <v>0</v>
      </c>
      <c r="F46" s="30">
        <f>E46*0.235</f>
        <v>0</v>
      </c>
      <c r="G46" s="7">
        <f>E46+F46</f>
        <v>0</v>
      </c>
      <c r="H46" s="98"/>
      <c r="I46" s="87">
        <v>0</v>
      </c>
      <c r="J46" s="7">
        <f>H46*I46</f>
        <v>0</v>
      </c>
      <c r="K46" s="30">
        <f>J46*0.235</f>
        <v>0</v>
      </c>
      <c r="L46" s="7">
        <f>J46+K46</f>
        <v>0</v>
      </c>
      <c r="M46" s="98"/>
      <c r="N46" s="87">
        <v>0</v>
      </c>
      <c r="O46" s="7">
        <f>M46*N46</f>
        <v>0</v>
      </c>
      <c r="P46" s="30">
        <f>O46*0.235</f>
        <v>0</v>
      </c>
      <c r="Q46" s="7">
        <f>O46+P46</f>
        <v>0</v>
      </c>
      <c r="R46" s="29"/>
      <c r="S46" s="7"/>
      <c r="T46" s="34"/>
      <c r="U46" s="34"/>
      <c r="V46" s="34"/>
      <c r="W46" s="34"/>
      <c r="X46" s="34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101" customFormat="1" x14ac:dyDescent="0.3">
      <c r="A47" s="96"/>
      <c r="B47" s="97"/>
      <c r="C47" s="100"/>
      <c r="D47" s="87">
        <v>0</v>
      </c>
      <c r="E47" s="7">
        <f t="shared" ref="E47:E48" si="26">C47*D47</f>
        <v>0</v>
      </c>
      <c r="F47" s="30">
        <f>E47*0.235</f>
        <v>0</v>
      </c>
      <c r="G47" s="7">
        <f t="shared" ref="G47:G48" si="27">E47+F47</f>
        <v>0</v>
      </c>
      <c r="H47" s="98"/>
      <c r="I47" s="87">
        <v>0</v>
      </c>
      <c r="J47" s="7">
        <f t="shared" ref="J47:J48" si="28">H47*I47</f>
        <v>0</v>
      </c>
      <c r="K47" s="30">
        <f>J47*0.235</f>
        <v>0</v>
      </c>
      <c r="L47" s="7">
        <f t="shared" ref="L47:L48" si="29">J47+K47</f>
        <v>0</v>
      </c>
      <c r="M47" s="98"/>
      <c r="N47" s="87">
        <v>0</v>
      </c>
      <c r="O47" s="7">
        <f t="shared" ref="O47:O48" si="30">M47*N47</f>
        <v>0</v>
      </c>
      <c r="P47" s="30">
        <f>O47*0.235</f>
        <v>0</v>
      </c>
      <c r="Q47" s="7">
        <f t="shared" ref="Q47:Q48" si="31">O47+P47</f>
        <v>0</v>
      </c>
      <c r="R47" s="29"/>
      <c r="S47" s="7"/>
      <c r="T47" s="34"/>
      <c r="U47" s="34"/>
      <c r="V47" s="34"/>
      <c r="W47" s="34"/>
      <c r="X47" s="34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101" customFormat="1" x14ac:dyDescent="0.3">
      <c r="A48" s="96"/>
      <c r="B48" s="97"/>
      <c r="C48" s="100"/>
      <c r="D48" s="87">
        <v>0</v>
      </c>
      <c r="E48" s="7">
        <f t="shared" si="26"/>
        <v>0</v>
      </c>
      <c r="F48" s="30">
        <f>E48*0.235</f>
        <v>0</v>
      </c>
      <c r="G48" s="7">
        <f t="shared" si="27"/>
        <v>0</v>
      </c>
      <c r="H48" s="98"/>
      <c r="I48" s="87">
        <v>0</v>
      </c>
      <c r="J48" s="7">
        <f t="shared" si="28"/>
        <v>0</v>
      </c>
      <c r="K48" s="30">
        <f>J48*0.235</f>
        <v>0</v>
      </c>
      <c r="L48" s="7">
        <f t="shared" si="29"/>
        <v>0</v>
      </c>
      <c r="M48" s="98"/>
      <c r="N48" s="87">
        <v>0</v>
      </c>
      <c r="O48" s="7">
        <f t="shared" si="30"/>
        <v>0</v>
      </c>
      <c r="P48" s="30">
        <f>O48*0.235</f>
        <v>0</v>
      </c>
      <c r="Q48" s="7">
        <f t="shared" si="31"/>
        <v>0</v>
      </c>
      <c r="R48" s="29"/>
      <c r="S48" s="7"/>
      <c r="T48" s="34"/>
      <c r="U48" s="34"/>
      <c r="V48" s="34"/>
      <c r="W48" s="34"/>
      <c r="X48" s="34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36" customFormat="1" x14ac:dyDescent="0.3">
      <c r="A49" s="115"/>
      <c r="B49" s="116" t="s">
        <v>25</v>
      </c>
      <c r="C49" s="107"/>
      <c r="D49" s="108"/>
      <c r="E49" s="107">
        <f>SUM(E43:E48)</f>
        <v>0</v>
      </c>
      <c r="F49" s="107">
        <f>SUM(F43:F48)</f>
        <v>0</v>
      </c>
      <c r="G49" s="107">
        <f>ROUND((SUM(G46:G48)),0)</f>
        <v>0</v>
      </c>
      <c r="H49" s="61"/>
      <c r="I49" s="108"/>
      <c r="J49" s="107">
        <f>SUM(J43:J48)</f>
        <v>0</v>
      </c>
      <c r="K49" s="107">
        <f>SUM(K43:K48)</f>
        <v>0</v>
      </c>
      <c r="L49" s="109">
        <f>ROUND((SUM(L46:L48)),0)</f>
        <v>0</v>
      </c>
      <c r="M49" s="107"/>
      <c r="N49" s="108"/>
      <c r="O49" s="107">
        <f>SUM(O43:O48)</f>
        <v>0</v>
      </c>
      <c r="P49" s="107">
        <f>SUM(P43:P48)</f>
        <v>0</v>
      </c>
      <c r="Q49" s="107">
        <f>ROUND((SUM(Q46:Q48)),0)</f>
        <v>0</v>
      </c>
      <c r="R49" s="61"/>
      <c r="S49" s="107"/>
      <c r="T49" s="34"/>
      <c r="U49" s="34"/>
      <c r="V49" s="34"/>
      <c r="W49" s="34"/>
      <c r="X49" s="34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101" customFormat="1" x14ac:dyDescent="0.3">
      <c r="A50" s="96"/>
      <c r="B50" s="97"/>
      <c r="C50" s="7"/>
      <c r="D50" s="6"/>
      <c r="E50" s="7"/>
      <c r="F50" s="7"/>
      <c r="G50" s="7"/>
      <c r="H50" s="29"/>
      <c r="I50" s="6"/>
      <c r="J50" s="7"/>
      <c r="K50" s="7"/>
      <c r="L50" s="112"/>
      <c r="M50" s="7"/>
      <c r="N50" s="6"/>
      <c r="O50" s="7"/>
      <c r="P50" s="7"/>
      <c r="Q50" s="7"/>
      <c r="R50" s="29"/>
      <c r="S50" s="7"/>
      <c r="T50" s="34"/>
      <c r="U50" s="34"/>
      <c r="V50" s="34"/>
      <c r="W50" s="34"/>
      <c r="X50" s="34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95" customFormat="1" x14ac:dyDescent="0.3">
      <c r="A51" s="113"/>
      <c r="B51" s="114" t="s">
        <v>54</v>
      </c>
      <c r="C51" s="92"/>
      <c r="D51" s="90"/>
      <c r="E51" s="92"/>
      <c r="F51" s="117"/>
      <c r="G51" s="119" t="s">
        <v>23</v>
      </c>
      <c r="H51" s="93"/>
      <c r="I51" s="90"/>
      <c r="J51" s="92"/>
      <c r="K51" s="92"/>
      <c r="L51" s="120" t="s">
        <v>24</v>
      </c>
      <c r="M51" s="92"/>
      <c r="N51" s="90"/>
      <c r="O51" s="92"/>
      <c r="P51" s="92"/>
      <c r="Q51" s="119" t="s">
        <v>52</v>
      </c>
      <c r="R51" s="93"/>
      <c r="S51" s="92"/>
      <c r="T51" s="34"/>
      <c r="U51" s="34"/>
      <c r="V51" s="34"/>
      <c r="W51" s="34"/>
      <c r="X51" s="34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101" customFormat="1" ht="15" customHeight="1" x14ac:dyDescent="0.3">
      <c r="A52" s="142" t="s">
        <v>55</v>
      </c>
      <c r="B52" s="149"/>
      <c r="C52" s="140" t="s">
        <v>57</v>
      </c>
      <c r="D52" s="141"/>
      <c r="E52" s="141"/>
      <c r="F52" s="57"/>
      <c r="G52" s="84">
        <v>0</v>
      </c>
      <c r="H52" s="140" t="s">
        <v>57</v>
      </c>
      <c r="I52" s="141"/>
      <c r="J52" s="141"/>
      <c r="K52" s="57"/>
      <c r="L52" s="84">
        <v>0</v>
      </c>
      <c r="M52" s="140" t="s">
        <v>57</v>
      </c>
      <c r="N52" s="141"/>
      <c r="O52" s="141"/>
      <c r="P52" s="57"/>
      <c r="Q52" s="84">
        <v>0</v>
      </c>
      <c r="R52" s="7"/>
      <c r="S52" s="7"/>
      <c r="T52" s="34"/>
      <c r="U52" s="34"/>
      <c r="V52" s="34"/>
      <c r="W52" s="34"/>
      <c r="X52" s="34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101" customFormat="1" x14ac:dyDescent="0.3">
      <c r="A53" s="142"/>
      <c r="B53" s="149"/>
      <c r="C53" s="140" t="s">
        <v>56</v>
      </c>
      <c r="D53" s="141"/>
      <c r="E53" s="141"/>
      <c r="F53" s="59">
        <v>0.1</v>
      </c>
      <c r="G53" s="58">
        <f>G52*F53</f>
        <v>0</v>
      </c>
      <c r="H53" s="140" t="s">
        <v>56</v>
      </c>
      <c r="I53" s="141"/>
      <c r="J53" s="141"/>
      <c r="K53" s="85">
        <v>0.1</v>
      </c>
      <c r="L53" s="58">
        <f>L52*K53</f>
        <v>0</v>
      </c>
      <c r="M53" s="140" t="s">
        <v>56</v>
      </c>
      <c r="N53" s="141"/>
      <c r="O53" s="141"/>
      <c r="P53" s="85">
        <v>0.1</v>
      </c>
      <c r="Q53" s="58">
        <f>Q52*P53</f>
        <v>0</v>
      </c>
      <c r="R53" s="7"/>
      <c r="S53" s="7"/>
      <c r="T53" s="34"/>
      <c r="U53" s="34"/>
      <c r="V53" s="34"/>
      <c r="W53" s="34"/>
      <c r="X53" s="34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101" customFormat="1" x14ac:dyDescent="0.3">
      <c r="A54" s="142"/>
      <c r="B54" s="149"/>
      <c r="C54" s="140" t="s">
        <v>58</v>
      </c>
      <c r="D54" s="141"/>
      <c r="E54" s="141"/>
      <c r="F54" s="57"/>
      <c r="G54" s="58">
        <f>+ROUND((SUM(G52:G53)),0)</f>
        <v>0</v>
      </c>
      <c r="H54" s="140" t="s">
        <v>58</v>
      </c>
      <c r="I54" s="141"/>
      <c r="J54" s="141"/>
      <c r="K54" s="57"/>
      <c r="L54" s="58">
        <f>+ROUND((SUM(L52:L53)),0)</f>
        <v>0</v>
      </c>
      <c r="M54" s="140" t="s">
        <v>58</v>
      </c>
      <c r="N54" s="141"/>
      <c r="O54" s="141"/>
      <c r="P54" s="57"/>
      <c r="Q54" s="58">
        <f>+ROUND((SUM(Q52:Q53)),0)</f>
        <v>0</v>
      </c>
      <c r="R54" s="7"/>
      <c r="S54" s="7"/>
      <c r="T54" s="34"/>
      <c r="U54" s="34"/>
      <c r="V54" s="34"/>
      <c r="W54" s="34"/>
      <c r="X54" s="34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101" customFormat="1" x14ac:dyDescent="0.3">
      <c r="A55" s="142"/>
      <c r="B55" s="149"/>
      <c r="C55" s="140" t="s">
        <v>59</v>
      </c>
      <c r="D55" s="141"/>
      <c r="E55" s="141"/>
      <c r="F55" s="141"/>
      <c r="G55" s="58">
        <f>ROUND(G54-G56,0)</f>
        <v>0</v>
      </c>
      <c r="H55" s="140" t="s">
        <v>59</v>
      </c>
      <c r="I55" s="141"/>
      <c r="J55" s="141"/>
      <c r="K55" s="141"/>
      <c r="L55" s="58">
        <f>IF(G54&gt;25000,L54,IF((G54+L54)&lt;25000,0,((G54+L54)-25000)))</f>
        <v>0</v>
      </c>
      <c r="M55" s="140" t="s">
        <v>59</v>
      </c>
      <c r="N55" s="141"/>
      <c r="O55" s="141"/>
      <c r="P55" s="141"/>
      <c r="Q55" s="58">
        <f>IF((G54+L54)&gt;25000,Q54,IF((G54+L54+Q54)&lt;25000,Q54,((G54+L54+Q54)-25000)))</f>
        <v>0</v>
      </c>
      <c r="R55" s="7"/>
      <c r="S55" s="7"/>
      <c r="T55" s="34"/>
      <c r="U55" s="34"/>
      <c r="V55" s="34"/>
      <c r="W55" s="34"/>
      <c r="X55" s="34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101" customFormat="1" x14ac:dyDescent="0.3">
      <c r="A56" s="142"/>
      <c r="B56" s="149"/>
      <c r="C56" s="140" t="s">
        <v>60</v>
      </c>
      <c r="D56" s="141"/>
      <c r="E56" s="141"/>
      <c r="F56" s="141"/>
      <c r="G56" s="58">
        <f>IF(G54&gt;25000,25000,G54)</f>
        <v>0</v>
      </c>
      <c r="H56" s="140" t="s">
        <v>60</v>
      </c>
      <c r="I56" s="141"/>
      <c r="J56" s="141"/>
      <c r="K56" s="141"/>
      <c r="L56" s="58">
        <f>IF((G54+L54)&lt;25000,L54,L54-L55)</f>
        <v>0</v>
      </c>
      <c r="M56" s="140" t="s">
        <v>60</v>
      </c>
      <c r="N56" s="141"/>
      <c r="O56" s="141"/>
      <c r="P56" s="141"/>
      <c r="Q56" s="58">
        <f>Q54-Q55</f>
        <v>0</v>
      </c>
      <c r="R56" s="7"/>
      <c r="S56" s="7"/>
      <c r="T56" s="34"/>
      <c r="U56" s="34"/>
      <c r="V56" s="34"/>
      <c r="W56" s="34"/>
      <c r="X56" s="34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101" customFormat="1" ht="15.75" customHeight="1" x14ac:dyDescent="0.3">
      <c r="A57" s="142" t="s">
        <v>61</v>
      </c>
      <c r="B57" s="143"/>
      <c r="C57" s="140" t="s">
        <v>57</v>
      </c>
      <c r="D57" s="141"/>
      <c r="E57" s="141"/>
      <c r="F57" s="57"/>
      <c r="G57" s="84">
        <v>0</v>
      </c>
      <c r="H57" s="140" t="s">
        <v>57</v>
      </c>
      <c r="I57" s="141"/>
      <c r="J57" s="141"/>
      <c r="K57" s="57"/>
      <c r="L57" s="84">
        <v>0</v>
      </c>
      <c r="M57" s="140" t="s">
        <v>57</v>
      </c>
      <c r="N57" s="141"/>
      <c r="O57" s="141"/>
      <c r="P57" s="57"/>
      <c r="Q57" s="84">
        <v>0</v>
      </c>
      <c r="R57" s="7"/>
      <c r="S57" s="7"/>
      <c r="T57" s="34"/>
      <c r="U57" s="34"/>
      <c r="V57" s="34"/>
      <c r="W57" s="34"/>
      <c r="X57" s="34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101" customFormat="1" x14ac:dyDescent="0.3">
      <c r="A58" s="142"/>
      <c r="B58" s="143"/>
      <c r="C58" s="140" t="s">
        <v>56</v>
      </c>
      <c r="D58" s="141"/>
      <c r="E58" s="141"/>
      <c r="F58" s="85">
        <v>0.1</v>
      </c>
      <c r="G58" s="58">
        <f>G57*F58</f>
        <v>0</v>
      </c>
      <c r="H58" s="140" t="s">
        <v>56</v>
      </c>
      <c r="I58" s="141"/>
      <c r="J58" s="141"/>
      <c r="K58" s="85">
        <v>0.1</v>
      </c>
      <c r="L58" s="58">
        <f>L57*K58</f>
        <v>0</v>
      </c>
      <c r="M58" s="140" t="s">
        <v>56</v>
      </c>
      <c r="N58" s="141"/>
      <c r="O58" s="141"/>
      <c r="P58" s="85">
        <v>0.1</v>
      </c>
      <c r="Q58" s="58">
        <f>Q57*P58</f>
        <v>0</v>
      </c>
      <c r="R58" s="7"/>
      <c r="S58" s="7"/>
      <c r="T58" s="34"/>
      <c r="U58" s="34"/>
      <c r="V58" s="34"/>
      <c r="W58" s="34"/>
      <c r="X58" s="34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</row>
    <row r="59" spans="1:100" s="101" customFormat="1" x14ac:dyDescent="0.3">
      <c r="A59" s="142"/>
      <c r="B59" s="143"/>
      <c r="C59" s="140" t="s">
        <v>58</v>
      </c>
      <c r="D59" s="141"/>
      <c r="E59" s="141"/>
      <c r="F59" s="57"/>
      <c r="G59" s="58">
        <f>+ROUND((SUM(G57:G58)),0)</f>
        <v>0</v>
      </c>
      <c r="H59" s="140" t="s">
        <v>58</v>
      </c>
      <c r="I59" s="141"/>
      <c r="J59" s="141"/>
      <c r="K59" s="57"/>
      <c r="L59" s="58">
        <f>+ROUND((SUM(L57:L58)),0)</f>
        <v>0</v>
      </c>
      <c r="M59" s="140" t="s">
        <v>58</v>
      </c>
      <c r="N59" s="141"/>
      <c r="O59" s="141"/>
      <c r="P59" s="57"/>
      <c r="Q59" s="58">
        <f>+ROUND((SUM(Q57:Q58)),0)</f>
        <v>0</v>
      </c>
      <c r="R59" s="7"/>
      <c r="S59" s="7"/>
      <c r="T59" s="34"/>
      <c r="U59" s="34"/>
      <c r="V59" s="34"/>
      <c r="W59" s="34"/>
      <c r="X59" s="34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 s="101" customFormat="1" x14ac:dyDescent="0.3">
      <c r="A60" s="142"/>
      <c r="B60" s="143"/>
      <c r="C60" s="140" t="s">
        <v>59</v>
      </c>
      <c r="D60" s="141"/>
      <c r="E60" s="141"/>
      <c r="F60" s="141"/>
      <c r="G60" s="58">
        <f>ROUND(G59-G61,0)</f>
        <v>0</v>
      </c>
      <c r="H60" s="140" t="s">
        <v>59</v>
      </c>
      <c r="I60" s="141"/>
      <c r="J60" s="141"/>
      <c r="K60" s="141"/>
      <c r="L60" s="58">
        <f>IF(G59&gt;25000,L59,IF((G59+L59)&lt;25000,0,((G59+L59)-25000)))</f>
        <v>0</v>
      </c>
      <c r="M60" s="140" t="s">
        <v>59</v>
      </c>
      <c r="N60" s="141"/>
      <c r="O60" s="141"/>
      <c r="P60" s="141"/>
      <c r="Q60" s="58">
        <f>IF((G59+L59)&gt;25000,Q59,IF((G59+L59+Q59)&lt;25000,Q59,((G59+L59+Q59)-25000)))</f>
        <v>0</v>
      </c>
      <c r="R60" s="7"/>
      <c r="S60" s="7"/>
      <c r="T60" s="34"/>
      <c r="U60" s="34"/>
      <c r="V60" s="34"/>
      <c r="W60" s="34"/>
      <c r="X60" s="34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</row>
    <row r="61" spans="1:100" s="101" customFormat="1" x14ac:dyDescent="0.3">
      <c r="A61" s="142"/>
      <c r="B61" s="143"/>
      <c r="C61" s="140" t="s">
        <v>60</v>
      </c>
      <c r="D61" s="141"/>
      <c r="E61" s="141"/>
      <c r="F61" s="141"/>
      <c r="G61" s="58">
        <f>IF(G59&gt;25000,25000,G59)</f>
        <v>0</v>
      </c>
      <c r="H61" s="140" t="s">
        <v>60</v>
      </c>
      <c r="I61" s="141"/>
      <c r="J61" s="141"/>
      <c r="K61" s="141"/>
      <c r="L61" s="58">
        <f>IF((G59+L59)&lt;25000,L59,L59-L60)</f>
        <v>0</v>
      </c>
      <c r="M61" s="140" t="s">
        <v>60</v>
      </c>
      <c r="N61" s="141"/>
      <c r="O61" s="141"/>
      <c r="P61" s="141"/>
      <c r="Q61" s="58">
        <f>Q59-Q60</f>
        <v>0</v>
      </c>
      <c r="R61" s="7"/>
      <c r="S61" s="7"/>
      <c r="T61" s="34"/>
      <c r="U61" s="34"/>
      <c r="V61" s="34"/>
      <c r="W61" s="34"/>
      <c r="X61" s="34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101" customFormat="1" ht="15.75" customHeight="1" x14ac:dyDescent="0.3">
      <c r="A62" s="142" t="s">
        <v>62</v>
      </c>
      <c r="B62" s="143"/>
      <c r="C62" s="140" t="s">
        <v>57</v>
      </c>
      <c r="D62" s="141"/>
      <c r="E62" s="141"/>
      <c r="F62" s="57"/>
      <c r="G62" s="84">
        <v>0</v>
      </c>
      <c r="H62" s="140" t="s">
        <v>57</v>
      </c>
      <c r="I62" s="141"/>
      <c r="J62" s="141"/>
      <c r="K62" s="57"/>
      <c r="L62" s="84">
        <v>0</v>
      </c>
      <c r="M62" s="140" t="s">
        <v>57</v>
      </c>
      <c r="N62" s="141"/>
      <c r="O62" s="141"/>
      <c r="P62" s="57"/>
      <c r="Q62" s="84">
        <v>0</v>
      </c>
      <c r="R62" s="7"/>
      <c r="S62" s="7"/>
      <c r="T62" s="34"/>
      <c r="U62" s="34"/>
      <c r="V62" s="34"/>
      <c r="W62" s="34"/>
      <c r="X62" s="34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101" customFormat="1" x14ac:dyDescent="0.3">
      <c r="A63" s="142"/>
      <c r="B63" s="143"/>
      <c r="C63" s="140" t="s">
        <v>56</v>
      </c>
      <c r="D63" s="141"/>
      <c r="E63" s="141"/>
      <c r="F63" s="85">
        <v>0.1</v>
      </c>
      <c r="G63" s="58">
        <f>G62*F63</f>
        <v>0</v>
      </c>
      <c r="H63" s="140" t="s">
        <v>56</v>
      </c>
      <c r="I63" s="141"/>
      <c r="J63" s="141"/>
      <c r="K63" s="85">
        <v>0.1</v>
      </c>
      <c r="L63" s="58">
        <f>L62*K63</f>
        <v>0</v>
      </c>
      <c r="M63" s="140" t="s">
        <v>56</v>
      </c>
      <c r="N63" s="141"/>
      <c r="O63" s="141"/>
      <c r="P63" s="85">
        <v>0.1</v>
      </c>
      <c r="Q63" s="58">
        <f>Q62*P63</f>
        <v>0</v>
      </c>
      <c r="R63" s="7"/>
      <c r="S63" s="7"/>
      <c r="T63" s="34"/>
      <c r="U63" s="34"/>
      <c r="V63" s="34"/>
      <c r="W63" s="34"/>
      <c r="X63" s="34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101" customFormat="1" x14ac:dyDescent="0.3">
      <c r="A64" s="142"/>
      <c r="B64" s="143"/>
      <c r="C64" s="140" t="s">
        <v>58</v>
      </c>
      <c r="D64" s="141"/>
      <c r="E64" s="141"/>
      <c r="F64" s="57"/>
      <c r="G64" s="58">
        <f>+ROUND((SUM(G62:G63)),0)</f>
        <v>0</v>
      </c>
      <c r="H64" s="140" t="s">
        <v>58</v>
      </c>
      <c r="I64" s="141"/>
      <c r="J64" s="141"/>
      <c r="K64" s="57"/>
      <c r="L64" s="58">
        <f>+ROUND((SUM(L62:L63)),0)</f>
        <v>0</v>
      </c>
      <c r="M64" s="140" t="s">
        <v>58</v>
      </c>
      <c r="N64" s="141"/>
      <c r="O64" s="141"/>
      <c r="P64" s="57"/>
      <c r="Q64" s="58">
        <f>+ROUND((SUM(Q62:Q63)),0)</f>
        <v>0</v>
      </c>
      <c r="R64" s="7"/>
      <c r="S64" s="7"/>
      <c r="T64" s="34"/>
      <c r="U64" s="34"/>
      <c r="V64" s="34"/>
      <c r="W64" s="34"/>
      <c r="X64" s="34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101" customFormat="1" x14ac:dyDescent="0.3">
      <c r="A65" s="142"/>
      <c r="B65" s="143"/>
      <c r="C65" s="140" t="s">
        <v>59</v>
      </c>
      <c r="D65" s="141"/>
      <c r="E65" s="141"/>
      <c r="F65" s="141"/>
      <c r="G65" s="58">
        <f>ROUND(G64-G66,0)</f>
        <v>0</v>
      </c>
      <c r="H65" s="140" t="s">
        <v>59</v>
      </c>
      <c r="I65" s="141"/>
      <c r="J65" s="141"/>
      <c r="K65" s="141"/>
      <c r="L65" s="58">
        <f>IF(G64&gt;25000,L64,IF((G64+L64)&lt;25000,0,((G64+L64)-25000)))</f>
        <v>0</v>
      </c>
      <c r="M65" s="140" t="s">
        <v>59</v>
      </c>
      <c r="N65" s="141"/>
      <c r="O65" s="141"/>
      <c r="P65" s="141"/>
      <c r="Q65" s="58">
        <f>IF((G64+L64)&gt;25000,Q64,IF((G64+L64+Q64)&lt;25000,Q64,((G64+L64+Q64)-25000)))</f>
        <v>0</v>
      </c>
      <c r="R65" s="7"/>
      <c r="S65" s="7"/>
      <c r="T65" s="34"/>
      <c r="U65" s="34"/>
      <c r="V65" s="34"/>
      <c r="W65" s="34"/>
      <c r="X65" s="34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101" customFormat="1" x14ac:dyDescent="0.3">
      <c r="A66" s="142"/>
      <c r="B66" s="143"/>
      <c r="C66" s="140" t="s">
        <v>60</v>
      </c>
      <c r="D66" s="141"/>
      <c r="E66" s="141"/>
      <c r="F66" s="141"/>
      <c r="G66" s="58">
        <f>IF(G64&gt;25000,25000,G64)</f>
        <v>0</v>
      </c>
      <c r="H66" s="140" t="s">
        <v>60</v>
      </c>
      <c r="I66" s="141"/>
      <c r="J66" s="141"/>
      <c r="K66" s="141"/>
      <c r="L66" s="58">
        <f>IF((G64+L64)&lt;25000,L64,L64-L65)</f>
        <v>0</v>
      </c>
      <c r="M66" s="140" t="s">
        <v>60</v>
      </c>
      <c r="N66" s="141"/>
      <c r="O66" s="141"/>
      <c r="P66" s="141"/>
      <c r="Q66" s="58">
        <f>Q64-Q65</f>
        <v>0</v>
      </c>
      <c r="R66" s="7"/>
      <c r="S66" s="7"/>
      <c r="T66" s="34"/>
      <c r="U66" s="34"/>
      <c r="V66" s="34"/>
      <c r="W66" s="34"/>
      <c r="X66" s="34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101" customFormat="1" ht="15.75" customHeight="1" x14ac:dyDescent="0.3">
      <c r="A67" s="142" t="s">
        <v>63</v>
      </c>
      <c r="B67" s="143"/>
      <c r="C67" s="140" t="s">
        <v>57</v>
      </c>
      <c r="D67" s="141"/>
      <c r="E67" s="141"/>
      <c r="F67" s="57"/>
      <c r="G67" s="84">
        <v>0</v>
      </c>
      <c r="H67" s="140" t="s">
        <v>57</v>
      </c>
      <c r="I67" s="141"/>
      <c r="J67" s="141"/>
      <c r="K67" s="57"/>
      <c r="L67" s="84">
        <v>0</v>
      </c>
      <c r="M67" s="140" t="s">
        <v>57</v>
      </c>
      <c r="N67" s="141"/>
      <c r="O67" s="141"/>
      <c r="P67" s="57"/>
      <c r="Q67" s="84">
        <v>0</v>
      </c>
      <c r="R67" s="7"/>
      <c r="S67" s="7"/>
      <c r="T67" s="34"/>
      <c r="U67" s="34"/>
      <c r="V67" s="34"/>
      <c r="W67" s="34"/>
      <c r="X67" s="34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101" customFormat="1" x14ac:dyDescent="0.3">
      <c r="A68" s="142"/>
      <c r="B68" s="143"/>
      <c r="C68" s="140" t="s">
        <v>56</v>
      </c>
      <c r="D68" s="141"/>
      <c r="E68" s="141"/>
      <c r="F68" s="85">
        <v>0.1</v>
      </c>
      <c r="G68" s="58">
        <f>G67*F68</f>
        <v>0</v>
      </c>
      <c r="H68" s="140" t="s">
        <v>56</v>
      </c>
      <c r="I68" s="141"/>
      <c r="J68" s="141"/>
      <c r="K68" s="85">
        <v>0.1</v>
      </c>
      <c r="L68" s="58">
        <f>L67*K68</f>
        <v>0</v>
      </c>
      <c r="M68" s="140" t="s">
        <v>56</v>
      </c>
      <c r="N68" s="141"/>
      <c r="O68" s="141"/>
      <c r="P68" s="85">
        <v>0.1</v>
      </c>
      <c r="Q68" s="58">
        <f>Q67*P68</f>
        <v>0</v>
      </c>
      <c r="R68" s="7"/>
      <c r="S68" s="7"/>
      <c r="T68" s="34"/>
      <c r="U68" s="34"/>
      <c r="V68" s="34"/>
      <c r="W68" s="34"/>
      <c r="X68" s="34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</row>
    <row r="69" spans="1:100" s="101" customFormat="1" x14ac:dyDescent="0.3">
      <c r="A69" s="142"/>
      <c r="B69" s="143"/>
      <c r="C69" s="140" t="s">
        <v>58</v>
      </c>
      <c r="D69" s="141"/>
      <c r="E69" s="141"/>
      <c r="F69" s="57"/>
      <c r="G69" s="58">
        <f>+ROUND((SUM(G67:G68)),0)</f>
        <v>0</v>
      </c>
      <c r="H69" s="140" t="s">
        <v>58</v>
      </c>
      <c r="I69" s="141"/>
      <c r="J69" s="141"/>
      <c r="K69" s="57"/>
      <c r="L69" s="58">
        <f>+ROUND((SUM(L67:L68)),0)</f>
        <v>0</v>
      </c>
      <c r="M69" s="140" t="s">
        <v>58</v>
      </c>
      <c r="N69" s="141"/>
      <c r="O69" s="141"/>
      <c r="P69" s="57"/>
      <c r="Q69" s="58">
        <f>+ROUND((SUM(Q67:Q68)),0)</f>
        <v>0</v>
      </c>
      <c r="R69" s="7"/>
      <c r="S69" s="7"/>
      <c r="T69" s="34"/>
      <c r="U69" s="34"/>
      <c r="V69" s="34"/>
      <c r="W69" s="34"/>
      <c r="X69" s="34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</row>
    <row r="70" spans="1:100" s="101" customFormat="1" x14ac:dyDescent="0.3">
      <c r="A70" s="142"/>
      <c r="B70" s="143"/>
      <c r="C70" s="140" t="s">
        <v>59</v>
      </c>
      <c r="D70" s="141"/>
      <c r="E70" s="141"/>
      <c r="F70" s="141"/>
      <c r="G70" s="58">
        <f>ROUND(G69-G71,0)</f>
        <v>0</v>
      </c>
      <c r="H70" s="140" t="s">
        <v>59</v>
      </c>
      <c r="I70" s="141"/>
      <c r="J70" s="141"/>
      <c r="K70" s="141"/>
      <c r="L70" s="58">
        <f>IF(G69&gt;25000,L69,IF((G69+L69)&lt;25000,0,((G69+L69)-25000)))</f>
        <v>0</v>
      </c>
      <c r="M70" s="140" t="s">
        <v>59</v>
      </c>
      <c r="N70" s="141"/>
      <c r="O70" s="141"/>
      <c r="P70" s="141"/>
      <c r="Q70" s="58">
        <f>IF((G69+L69)&gt;25000,Q69,IF((G69+L69+Q69)&lt;25000,Q69,((G69+L69+Q69)-25000)))</f>
        <v>0</v>
      </c>
      <c r="R70" s="7"/>
      <c r="S70" s="7"/>
      <c r="T70" s="34"/>
      <c r="U70" s="34"/>
      <c r="V70" s="34"/>
      <c r="W70" s="34"/>
      <c r="X70" s="34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</row>
    <row r="71" spans="1:100" s="101" customFormat="1" x14ac:dyDescent="0.3">
      <c r="A71" s="142"/>
      <c r="B71" s="143"/>
      <c r="C71" s="140" t="s">
        <v>60</v>
      </c>
      <c r="D71" s="141"/>
      <c r="E71" s="141"/>
      <c r="F71" s="141"/>
      <c r="G71" s="58">
        <f>IF(G69&gt;25000,25000,G69)</f>
        <v>0</v>
      </c>
      <c r="H71" s="140" t="s">
        <v>60</v>
      </c>
      <c r="I71" s="141"/>
      <c r="J71" s="141"/>
      <c r="K71" s="141"/>
      <c r="L71" s="58">
        <f>IF((G69+L69)&lt;25000,L69,L69-L70)</f>
        <v>0</v>
      </c>
      <c r="M71" s="140" t="s">
        <v>60</v>
      </c>
      <c r="N71" s="141"/>
      <c r="O71" s="141"/>
      <c r="P71" s="141"/>
      <c r="Q71" s="58">
        <f>Q69-Q70</f>
        <v>0</v>
      </c>
      <c r="R71" s="7"/>
      <c r="S71" s="7"/>
      <c r="T71" s="34"/>
      <c r="U71" s="34"/>
      <c r="V71" s="34"/>
      <c r="W71" s="34"/>
      <c r="X71" s="34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 s="36" customFormat="1" x14ac:dyDescent="0.3">
      <c r="A72" s="115"/>
      <c r="B72" s="116" t="s">
        <v>65</v>
      </c>
      <c r="C72" s="121" t="s">
        <v>64</v>
      </c>
      <c r="D72" s="108"/>
      <c r="E72" s="107"/>
      <c r="F72" s="107"/>
      <c r="G72" s="107">
        <f>ROUND((SUM(G54,G59,G64,G69)),0)</f>
        <v>0</v>
      </c>
      <c r="H72" s="121" t="s">
        <v>64</v>
      </c>
      <c r="I72" s="108"/>
      <c r="J72" s="107"/>
      <c r="K72" s="107"/>
      <c r="L72" s="107">
        <f>ROUND((SUM(L54,L59,L64,L69)),0)</f>
        <v>0</v>
      </c>
      <c r="M72" s="60" t="s">
        <v>64</v>
      </c>
      <c r="N72" s="108"/>
      <c r="O72" s="107"/>
      <c r="P72" s="107"/>
      <c r="Q72" s="107">
        <f>ROUND((SUM(Q54,Q59,Q64,Q69)),0)</f>
        <v>0</v>
      </c>
      <c r="R72" s="61"/>
      <c r="S72" s="107"/>
      <c r="T72" s="34"/>
      <c r="U72" s="34"/>
      <c r="V72" s="34"/>
      <c r="W72" s="34"/>
      <c r="X72" s="34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</row>
    <row r="73" spans="1:100" s="101" customFormat="1" x14ac:dyDescent="0.3">
      <c r="A73" s="96"/>
      <c r="B73" s="97"/>
      <c r="C73" s="7"/>
      <c r="D73" s="6"/>
      <c r="E73" s="7"/>
      <c r="F73" s="7"/>
      <c r="G73" s="7"/>
      <c r="H73" s="29"/>
      <c r="I73" s="6"/>
      <c r="J73" s="7"/>
      <c r="K73" s="7"/>
      <c r="L73" s="112"/>
      <c r="M73" s="7"/>
      <c r="N73" s="6"/>
      <c r="O73" s="7"/>
      <c r="P73" s="7"/>
      <c r="Q73" s="7"/>
      <c r="R73" s="29"/>
      <c r="S73" s="7"/>
      <c r="T73" s="122"/>
      <c r="U73" s="34"/>
      <c r="V73" s="34"/>
      <c r="W73" s="34"/>
      <c r="X73" s="34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</row>
    <row r="74" spans="1:100" s="95" customFormat="1" x14ac:dyDescent="0.3">
      <c r="A74" s="147" t="s">
        <v>26</v>
      </c>
      <c r="B74" s="148"/>
      <c r="C74" s="92"/>
      <c r="D74" s="90"/>
      <c r="E74" s="92"/>
      <c r="F74" s="92"/>
      <c r="G74" s="92"/>
      <c r="H74" s="93"/>
      <c r="I74" s="90"/>
      <c r="J74" s="92"/>
      <c r="K74" s="92"/>
      <c r="L74" s="94"/>
      <c r="M74" s="92"/>
      <c r="N74" s="90"/>
      <c r="O74" s="92"/>
      <c r="P74" s="92"/>
      <c r="Q74" s="92"/>
      <c r="R74" s="93"/>
      <c r="S74" s="92"/>
      <c r="T74" s="34"/>
      <c r="U74" s="34"/>
      <c r="V74" s="34"/>
      <c r="W74" s="34"/>
      <c r="X74" s="34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101" customFormat="1" x14ac:dyDescent="0.3">
      <c r="A75" s="96"/>
      <c r="B75" s="97"/>
      <c r="C75" s="100">
        <v>0</v>
      </c>
      <c r="D75" s="6"/>
      <c r="E75" s="7"/>
      <c r="F75" s="7"/>
      <c r="G75" s="7">
        <f t="shared" ref="G75:G88" si="32">C75</f>
        <v>0</v>
      </c>
      <c r="H75" s="98">
        <v>0</v>
      </c>
      <c r="I75" s="6"/>
      <c r="J75" s="7"/>
      <c r="K75" s="7"/>
      <c r="L75" s="112">
        <f>H75</f>
        <v>0</v>
      </c>
      <c r="M75" s="100">
        <v>0</v>
      </c>
      <c r="N75" s="6"/>
      <c r="O75" s="7"/>
      <c r="P75" s="7"/>
      <c r="Q75" s="7">
        <f t="shared" ref="Q75:Q88" si="33">M75</f>
        <v>0</v>
      </c>
      <c r="R75" s="29"/>
      <c r="S75" s="7"/>
      <c r="T75" s="34"/>
      <c r="U75" s="34"/>
      <c r="V75" s="34"/>
      <c r="W75" s="34"/>
      <c r="X75" s="34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101" customFormat="1" x14ac:dyDescent="0.3">
      <c r="A76" s="96"/>
      <c r="B76" s="97"/>
      <c r="C76" s="100">
        <v>0</v>
      </c>
      <c r="D76" s="6"/>
      <c r="E76" s="7"/>
      <c r="F76" s="7"/>
      <c r="G76" s="7">
        <f t="shared" si="32"/>
        <v>0</v>
      </c>
      <c r="H76" s="98">
        <v>0</v>
      </c>
      <c r="I76" s="6"/>
      <c r="J76" s="7"/>
      <c r="K76" s="7"/>
      <c r="L76" s="112">
        <f t="shared" ref="L76:L85" si="34">H76</f>
        <v>0</v>
      </c>
      <c r="M76" s="100">
        <v>0</v>
      </c>
      <c r="N76" s="6"/>
      <c r="O76" s="7"/>
      <c r="P76" s="7"/>
      <c r="Q76" s="7">
        <f t="shared" si="33"/>
        <v>0</v>
      </c>
      <c r="R76" s="29"/>
      <c r="S76" s="7"/>
      <c r="T76" s="122" t="s">
        <v>16</v>
      </c>
      <c r="U76" s="34"/>
      <c r="V76" s="34"/>
      <c r="W76" s="34"/>
      <c r="X76" s="34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101" customFormat="1" x14ac:dyDescent="0.3">
      <c r="A77" s="96"/>
      <c r="B77" s="97"/>
      <c r="C77" s="100">
        <v>0</v>
      </c>
      <c r="D77" s="6"/>
      <c r="E77" s="7"/>
      <c r="F77" s="7"/>
      <c r="G77" s="7">
        <f t="shared" si="32"/>
        <v>0</v>
      </c>
      <c r="H77" s="98">
        <v>0</v>
      </c>
      <c r="I77" s="6"/>
      <c r="J77" s="7"/>
      <c r="K77" s="7"/>
      <c r="L77" s="112">
        <f t="shared" si="34"/>
        <v>0</v>
      </c>
      <c r="M77" s="100">
        <v>0</v>
      </c>
      <c r="N77" s="6"/>
      <c r="O77" s="7"/>
      <c r="P77" s="7"/>
      <c r="Q77" s="7">
        <f t="shared" si="33"/>
        <v>0</v>
      </c>
      <c r="R77" s="29"/>
      <c r="S77" s="7"/>
      <c r="T77" s="34"/>
      <c r="U77" s="34"/>
      <c r="V77" s="34"/>
      <c r="W77" s="34"/>
      <c r="X77" s="34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</row>
    <row r="78" spans="1:100" s="101" customFormat="1" x14ac:dyDescent="0.3">
      <c r="A78" s="96"/>
      <c r="B78" s="97" t="s">
        <v>16</v>
      </c>
      <c r="C78" s="100">
        <v>0</v>
      </c>
      <c r="D78" s="6"/>
      <c r="E78" s="7"/>
      <c r="F78" s="7"/>
      <c r="G78" s="7">
        <f t="shared" si="32"/>
        <v>0</v>
      </c>
      <c r="H78" s="98">
        <v>0</v>
      </c>
      <c r="I78" s="6"/>
      <c r="J78" s="7"/>
      <c r="K78" s="7"/>
      <c r="L78" s="112">
        <f t="shared" si="34"/>
        <v>0</v>
      </c>
      <c r="M78" s="100">
        <v>0</v>
      </c>
      <c r="N78" s="6"/>
      <c r="O78" s="7"/>
      <c r="P78" s="7"/>
      <c r="Q78" s="7">
        <f t="shared" si="33"/>
        <v>0</v>
      </c>
      <c r="R78" s="29"/>
      <c r="S78" s="7"/>
      <c r="T78" s="34"/>
      <c r="U78" s="34"/>
      <c r="V78" s="34"/>
      <c r="W78" s="34"/>
      <c r="X78" s="34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101" customFormat="1" x14ac:dyDescent="0.3">
      <c r="A79" s="96"/>
      <c r="B79" s="97" t="s">
        <v>16</v>
      </c>
      <c r="C79" s="100">
        <v>0</v>
      </c>
      <c r="D79" s="6"/>
      <c r="E79" s="7"/>
      <c r="F79" s="7"/>
      <c r="G79" s="7">
        <f t="shared" si="32"/>
        <v>0</v>
      </c>
      <c r="H79" s="98">
        <v>0</v>
      </c>
      <c r="I79" s="6"/>
      <c r="J79" s="7"/>
      <c r="K79" s="7"/>
      <c r="L79" s="112">
        <f>H79</f>
        <v>0</v>
      </c>
      <c r="M79" s="100">
        <v>0</v>
      </c>
      <c r="N79" s="6"/>
      <c r="O79" s="7"/>
      <c r="P79" s="7"/>
      <c r="Q79" s="7">
        <f t="shared" si="33"/>
        <v>0</v>
      </c>
      <c r="R79" s="29"/>
      <c r="S79" s="7"/>
      <c r="T79" s="34"/>
      <c r="U79" s="34"/>
      <c r="V79" s="34"/>
      <c r="W79" s="34"/>
      <c r="X79" s="34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 s="101" customFormat="1" x14ac:dyDescent="0.3">
      <c r="A80" s="96"/>
      <c r="B80" s="97" t="s">
        <v>16</v>
      </c>
      <c r="C80" s="100">
        <v>0</v>
      </c>
      <c r="D80" s="6"/>
      <c r="E80" s="7"/>
      <c r="F80" s="7"/>
      <c r="G80" s="7">
        <f t="shared" si="32"/>
        <v>0</v>
      </c>
      <c r="H80" s="98">
        <v>0</v>
      </c>
      <c r="I80" s="6"/>
      <c r="J80" s="7"/>
      <c r="K80" s="7"/>
      <c r="L80" s="112">
        <f t="shared" si="34"/>
        <v>0</v>
      </c>
      <c r="M80" s="100">
        <v>0</v>
      </c>
      <c r="N80" s="6"/>
      <c r="O80" s="7"/>
      <c r="P80" s="7"/>
      <c r="Q80" s="7">
        <f t="shared" si="33"/>
        <v>0</v>
      </c>
      <c r="R80" s="29"/>
      <c r="S80" s="7"/>
      <c r="T80" s="34"/>
      <c r="U80" s="34"/>
      <c r="V80" s="34"/>
      <c r="W80" s="34"/>
      <c r="X80" s="34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</row>
    <row r="81" spans="1:100" s="101" customFormat="1" x14ac:dyDescent="0.3">
      <c r="A81" s="96"/>
      <c r="B81" s="97" t="s">
        <v>16</v>
      </c>
      <c r="C81" s="100">
        <v>0</v>
      </c>
      <c r="D81" s="6"/>
      <c r="E81" s="7"/>
      <c r="F81" s="7"/>
      <c r="G81" s="7">
        <f t="shared" si="32"/>
        <v>0</v>
      </c>
      <c r="H81" s="98">
        <v>0</v>
      </c>
      <c r="I81" s="6"/>
      <c r="J81" s="7"/>
      <c r="K81" s="7"/>
      <c r="L81" s="112">
        <f t="shared" si="34"/>
        <v>0</v>
      </c>
      <c r="M81" s="100">
        <v>0</v>
      </c>
      <c r="N81" s="6"/>
      <c r="O81" s="7"/>
      <c r="P81" s="7"/>
      <c r="Q81" s="7">
        <f t="shared" si="33"/>
        <v>0</v>
      </c>
      <c r="R81" s="29"/>
      <c r="S81" s="7"/>
      <c r="T81" s="34"/>
      <c r="U81" s="34"/>
      <c r="V81" s="34"/>
      <c r="W81" s="34"/>
      <c r="X81" s="34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</row>
    <row r="82" spans="1:100" s="101" customFormat="1" x14ac:dyDescent="0.3">
      <c r="A82" s="96"/>
      <c r="B82" s="97" t="s">
        <v>16</v>
      </c>
      <c r="C82" s="100">
        <v>0</v>
      </c>
      <c r="D82" s="6"/>
      <c r="E82" s="7"/>
      <c r="F82" s="7"/>
      <c r="G82" s="7">
        <f t="shared" si="32"/>
        <v>0</v>
      </c>
      <c r="H82" s="98">
        <v>0</v>
      </c>
      <c r="I82" s="6"/>
      <c r="J82" s="7"/>
      <c r="K82" s="7"/>
      <c r="L82" s="112">
        <f t="shared" si="34"/>
        <v>0</v>
      </c>
      <c r="M82" s="100">
        <v>0</v>
      </c>
      <c r="N82" s="6"/>
      <c r="O82" s="7"/>
      <c r="P82" s="7"/>
      <c r="Q82" s="7">
        <f t="shared" si="33"/>
        <v>0</v>
      </c>
      <c r="R82" s="29"/>
      <c r="S82" s="7"/>
      <c r="T82" s="34"/>
      <c r="U82" s="34"/>
      <c r="V82" s="34"/>
      <c r="W82" s="34"/>
      <c r="X82" s="34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</row>
    <row r="83" spans="1:100" s="101" customFormat="1" x14ac:dyDescent="0.3">
      <c r="A83" s="96"/>
      <c r="B83" s="97" t="s">
        <v>16</v>
      </c>
      <c r="C83" s="100">
        <v>0</v>
      </c>
      <c r="D83" s="6"/>
      <c r="E83" s="7"/>
      <c r="F83" s="7"/>
      <c r="G83" s="7">
        <f t="shared" si="32"/>
        <v>0</v>
      </c>
      <c r="H83" s="98">
        <v>0</v>
      </c>
      <c r="I83" s="6"/>
      <c r="J83" s="7"/>
      <c r="K83" s="7"/>
      <c r="L83" s="112">
        <f>H83</f>
        <v>0</v>
      </c>
      <c r="M83" s="100">
        <v>0</v>
      </c>
      <c r="N83" s="6"/>
      <c r="O83" s="7"/>
      <c r="P83" s="7"/>
      <c r="Q83" s="7">
        <f t="shared" si="33"/>
        <v>0</v>
      </c>
      <c r="R83" s="29"/>
      <c r="S83" s="7"/>
      <c r="T83" s="34"/>
      <c r="U83" s="34"/>
      <c r="V83" s="34"/>
      <c r="W83" s="34"/>
      <c r="X83" s="34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</row>
    <row r="84" spans="1:100" s="101" customFormat="1" x14ac:dyDescent="0.3">
      <c r="A84" s="96"/>
      <c r="B84" s="97" t="s">
        <v>16</v>
      </c>
      <c r="C84" s="100">
        <v>0</v>
      </c>
      <c r="D84" s="6"/>
      <c r="E84" s="7"/>
      <c r="F84" s="7"/>
      <c r="G84" s="7">
        <f t="shared" si="32"/>
        <v>0</v>
      </c>
      <c r="H84" s="98">
        <v>0</v>
      </c>
      <c r="I84" s="6"/>
      <c r="J84" s="7"/>
      <c r="K84" s="7"/>
      <c r="L84" s="112">
        <f t="shared" si="34"/>
        <v>0</v>
      </c>
      <c r="M84" s="100">
        <v>0</v>
      </c>
      <c r="N84" s="6"/>
      <c r="O84" s="7"/>
      <c r="P84" s="7"/>
      <c r="Q84" s="7">
        <f t="shared" si="33"/>
        <v>0</v>
      </c>
      <c r="R84" s="29"/>
      <c r="S84" s="7"/>
      <c r="T84" s="34"/>
      <c r="U84" s="34"/>
      <c r="V84" s="34"/>
      <c r="W84" s="34"/>
      <c r="X84" s="34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</row>
    <row r="85" spans="1:100" s="101" customFormat="1" x14ac:dyDescent="0.3">
      <c r="A85" s="96"/>
      <c r="B85" s="97" t="s">
        <v>16</v>
      </c>
      <c r="C85" s="100">
        <v>0</v>
      </c>
      <c r="D85" s="6"/>
      <c r="E85" s="7"/>
      <c r="F85" s="7"/>
      <c r="G85" s="7">
        <f t="shared" si="32"/>
        <v>0</v>
      </c>
      <c r="H85" s="98">
        <v>0</v>
      </c>
      <c r="I85" s="6"/>
      <c r="J85" s="7"/>
      <c r="K85" s="7"/>
      <c r="L85" s="112">
        <f t="shared" si="34"/>
        <v>0</v>
      </c>
      <c r="M85" s="100">
        <v>0</v>
      </c>
      <c r="N85" s="6"/>
      <c r="O85" s="7"/>
      <c r="P85" s="7"/>
      <c r="Q85" s="7">
        <f t="shared" si="33"/>
        <v>0</v>
      </c>
      <c r="R85" s="29"/>
      <c r="S85" s="7"/>
      <c r="T85" s="34"/>
      <c r="U85" s="34"/>
      <c r="V85" s="34"/>
      <c r="W85" s="34"/>
      <c r="X85" s="34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</row>
    <row r="86" spans="1:100" s="101" customFormat="1" x14ac:dyDescent="0.3">
      <c r="A86" s="96"/>
      <c r="B86" s="97" t="s">
        <v>16</v>
      </c>
      <c r="C86" s="100">
        <v>0</v>
      </c>
      <c r="D86" s="6"/>
      <c r="E86" s="7"/>
      <c r="F86" s="7"/>
      <c r="G86" s="7">
        <f t="shared" si="32"/>
        <v>0</v>
      </c>
      <c r="H86" s="98">
        <v>0</v>
      </c>
      <c r="I86" s="6"/>
      <c r="J86" s="7"/>
      <c r="K86" s="7"/>
      <c r="L86" s="112">
        <f>H86</f>
        <v>0</v>
      </c>
      <c r="M86" s="100">
        <v>0</v>
      </c>
      <c r="N86" s="6"/>
      <c r="O86" s="7"/>
      <c r="P86" s="7"/>
      <c r="Q86" s="7">
        <f t="shared" si="33"/>
        <v>0</v>
      </c>
      <c r="R86" s="29"/>
      <c r="S86" s="7"/>
      <c r="T86" s="34"/>
      <c r="U86" s="34"/>
      <c r="V86" s="34"/>
      <c r="W86" s="34"/>
      <c r="X86" s="34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</row>
    <row r="87" spans="1:100" s="101" customFormat="1" x14ac:dyDescent="0.3">
      <c r="A87" s="96"/>
      <c r="B87" s="97" t="s">
        <v>16</v>
      </c>
      <c r="C87" s="100">
        <v>0</v>
      </c>
      <c r="D87" s="6"/>
      <c r="E87" s="7"/>
      <c r="F87" s="7"/>
      <c r="G87" s="7">
        <f t="shared" si="32"/>
        <v>0</v>
      </c>
      <c r="H87" s="98">
        <v>0</v>
      </c>
      <c r="I87" s="6"/>
      <c r="J87" s="7"/>
      <c r="K87" s="7"/>
      <c r="L87" s="112">
        <f>H87</f>
        <v>0</v>
      </c>
      <c r="M87" s="100">
        <v>0</v>
      </c>
      <c r="N87" s="6"/>
      <c r="O87" s="7"/>
      <c r="P87" s="7"/>
      <c r="Q87" s="7">
        <f t="shared" si="33"/>
        <v>0</v>
      </c>
      <c r="R87" s="29"/>
      <c r="S87" s="7"/>
      <c r="T87" s="34"/>
      <c r="U87" s="34"/>
      <c r="V87" s="34"/>
      <c r="W87" s="34"/>
      <c r="X87" s="34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</row>
    <row r="88" spans="1:100" s="101" customFormat="1" x14ac:dyDescent="0.3">
      <c r="A88" s="96"/>
      <c r="B88" s="97" t="s">
        <v>16</v>
      </c>
      <c r="C88" s="100">
        <v>0</v>
      </c>
      <c r="D88" s="6"/>
      <c r="E88" s="7"/>
      <c r="F88" s="7"/>
      <c r="G88" s="7">
        <f t="shared" si="32"/>
        <v>0</v>
      </c>
      <c r="H88" s="98">
        <v>0</v>
      </c>
      <c r="I88" s="6"/>
      <c r="J88" s="7"/>
      <c r="K88" s="7"/>
      <c r="L88" s="112">
        <f>H88</f>
        <v>0</v>
      </c>
      <c r="M88" s="100">
        <v>0</v>
      </c>
      <c r="N88" s="6"/>
      <c r="O88" s="7"/>
      <c r="P88" s="7"/>
      <c r="Q88" s="7">
        <f t="shared" si="33"/>
        <v>0</v>
      </c>
      <c r="R88" s="29"/>
      <c r="S88" s="7"/>
      <c r="T88" s="34"/>
      <c r="U88" s="34"/>
      <c r="V88" s="34"/>
      <c r="W88" s="34"/>
      <c r="X88" s="34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</row>
    <row r="89" spans="1:100" s="36" customFormat="1" x14ac:dyDescent="0.3">
      <c r="A89" s="115"/>
      <c r="B89" s="116" t="s">
        <v>27</v>
      </c>
      <c r="C89" s="107"/>
      <c r="D89" s="108"/>
      <c r="E89" s="107"/>
      <c r="F89" s="107"/>
      <c r="G89" s="107">
        <f>ROUND((SUM(G75:G88)),0)</f>
        <v>0</v>
      </c>
      <c r="H89" s="61"/>
      <c r="I89" s="108"/>
      <c r="J89" s="107"/>
      <c r="K89" s="107"/>
      <c r="L89" s="109">
        <f>ROUND((SUM(L75:L88)),0)</f>
        <v>0</v>
      </c>
      <c r="M89" s="107"/>
      <c r="N89" s="108"/>
      <c r="O89" s="107"/>
      <c r="P89" s="107"/>
      <c r="Q89" s="107">
        <f>ROUND((SUM(Q75:Q88)),0)</f>
        <v>0</v>
      </c>
      <c r="R89" s="61"/>
      <c r="S89" s="107"/>
      <c r="T89" s="34"/>
      <c r="U89" s="34"/>
      <c r="V89" s="34"/>
      <c r="W89" s="34"/>
      <c r="X89" s="34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</row>
    <row r="90" spans="1:100" s="101" customFormat="1" x14ac:dyDescent="0.3">
      <c r="A90" s="96"/>
      <c r="B90" s="97"/>
      <c r="C90" s="7"/>
      <c r="D90" s="6"/>
      <c r="E90" s="7"/>
      <c r="F90" s="7"/>
      <c r="G90" s="7"/>
      <c r="H90" s="29"/>
      <c r="I90" s="6"/>
      <c r="J90" s="7"/>
      <c r="K90" s="7"/>
      <c r="L90" s="112"/>
      <c r="M90" s="7"/>
      <c r="N90" s="6"/>
      <c r="O90" s="7"/>
      <c r="P90" s="7"/>
      <c r="Q90" s="7"/>
      <c r="R90" s="29"/>
      <c r="S90" s="7"/>
      <c r="T90" s="34"/>
      <c r="U90" s="34"/>
      <c r="V90" s="34"/>
      <c r="W90" s="34"/>
      <c r="X90" s="34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</row>
    <row r="91" spans="1:100" s="101" customFormat="1" x14ac:dyDescent="0.3">
      <c r="A91" s="96"/>
      <c r="B91" s="97"/>
      <c r="C91" s="7"/>
      <c r="D91" s="6"/>
      <c r="E91" s="7"/>
      <c r="F91" s="7"/>
      <c r="G91" s="7"/>
      <c r="H91" s="29"/>
      <c r="I91" s="6"/>
      <c r="J91" s="7"/>
      <c r="K91" s="7"/>
      <c r="L91" s="112"/>
      <c r="M91" s="7"/>
      <c r="N91" s="6"/>
      <c r="O91" s="7"/>
      <c r="P91" s="7"/>
      <c r="Q91" s="7"/>
      <c r="R91" s="29"/>
      <c r="S91" s="7"/>
      <c r="T91" s="34"/>
      <c r="U91" s="34"/>
      <c r="V91" s="34"/>
      <c r="W91" s="34"/>
      <c r="X91" s="34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</row>
    <row r="92" spans="1:100" s="95" customFormat="1" x14ac:dyDescent="0.3">
      <c r="A92" s="113"/>
      <c r="B92" s="114" t="s">
        <v>28</v>
      </c>
      <c r="C92" s="92"/>
      <c r="D92" s="90"/>
      <c r="E92" s="92"/>
      <c r="F92" s="92"/>
      <c r="G92" s="92"/>
      <c r="H92" s="93"/>
      <c r="I92" s="90"/>
      <c r="J92" s="92"/>
      <c r="K92" s="92"/>
      <c r="L92" s="94"/>
      <c r="M92" s="92"/>
      <c r="N92" s="90"/>
      <c r="O92" s="92"/>
      <c r="P92" s="92"/>
      <c r="Q92" s="92"/>
      <c r="R92" s="93"/>
      <c r="S92" s="92"/>
      <c r="T92" s="34"/>
      <c r="U92" s="34"/>
      <c r="V92" s="34"/>
      <c r="W92" s="34"/>
      <c r="X92" s="34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</row>
    <row r="93" spans="1:100" s="101" customFormat="1" x14ac:dyDescent="0.3">
      <c r="A93" s="96"/>
      <c r="B93" s="97"/>
      <c r="C93" s="100">
        <v>0</v>
      </c>
      <c r="D93" s="6"/>
      <c r="E93" s="7"/>
      <c r="F93" s="7"/>
      <c r="G93" s="7">
        <f>C93</f>
        <v>0</v>
      </c>
      <c r="H93" s="98">
        <v>0</v>
      </c>
      <c r="I93" s="6"/>
      <c r="J93" s="7"/>
      <c r="K93" s="7"/>
      <c r="L93" s="112">
        <f>H93</f>
        <v>0</v>
      </c>
      <c r="M93" s="100">
        <v>0</v>
      </c>
      <c r="N93" s="6"/>
      <c r="O93" s="7"/>
      <c r="P93" s="7"/>
      <c r="Q93" s="7">
        <f>M93</f>
        <v>0</v>
      </c>
      <c r="R93" s="29"/>
      <c r="S93" s="7"/>
      <c r="T93" s="34"/>
      <c r="U93" s="34"/>
      <c r="V93" s="34"/>
      <c r="W93" s="34"/>
      <c r="X93" s="34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</row>
    <row r="94" spans="1:100" s="101" customFormat="1" x14ac:dyDescent="0.3">
      <c r="A94" s="96"/>
      <c r="B94" s="97"/>
      <c r="C94" s="100">
        <v>0</v>
      </c>
      <c r="D94" s="6"/>
      <c r="E94" s="7"/>
      <c r="F94" s="7"/>
      <c r="G94" s="7">
        <f>C94</f>
        <v>0</v>
      </c>
      <c r="H94" s="98">
        <v>0</v>
      </c>
      <c r="I94" s="6"/>
      <c r="J94" s="7"/>
      <c r="K94" s="7"/>
      <c r="L94" s="112">
        <f>H94</f>
        <v>0</v>
      </c>
      <c r="M94" s="100">
        <v>0</v>
      </c>
      <c r="N94" s="6"/>
      <c r="O94" s="7"/>
      <c r="P94" s="7"/>
      <c r="Q94" s="7">
        <f>M94</f>
        <v>0</v>
      </c>
      <c r="R94" s="29"/>
      <c r="S94" s="7"/>
      <c r="T94" s="34"/>
      <c r="U94" s="34"/>
      <c r="V94" s="34"/>
      <c r="W94" s="34"/>
      <c r="X94" s="34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</row>
    <row r="95" spans="1:100" s="101" customFormat="1" x14ac:dyDescent="0.3">
      <c r="A95" s="96"/>
      <c r="B95" s="97"/>
      <c r="C95" s="100">
        <v>0</v>
      </c>
      <c r="D95" s="6"/>
      <c r="E95" s="7"/>
      <c r="F95" s="7"/>
      <c r="G95" s="7">
        <f>C95</f>
        <v>0</v>
      </c>
      <c r="H95" s="98">
        <v>0</v>
      </c>
      <c r="I95" s="6"/>
      <c r="J95" s="7"/>
      <c r="K95" s="7"/>
      <c r="L95" s="112">
        <f>H95</f>
        <v>0</v>
      </c>
      <c r="M95" s="100">
        <v>0</v>
      </c>
      <c r="N95" s="6"/>
      <c r="O95" s="7"/>
      <c r="P95" s="7"/>
      <c r="Q95" s="7">
        <f>M95</f>
        <v>0</v>
      </c>
      <c r="R95" s="29"/>
      <c r="S95" s="7"/>
      <c r="T95" s="34"/>
      <c r="U95" s="34"/>
      <c r="V95" s="34"/>
      <c r="W95" s="34"/>
      <c r="X95" s="34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</row>
    <row r="96" spans="1:100" s="101" customFormat="1" x14ac:dyDescent="0.3">
      <c r="A96" s="123"/>
      <c r="B96" s="97"/>
      <c r="C96" s="100">
        <v>0</v>
      </c>
      <c r="D96" s="6"/>
      <c r="E96" s="7"/>
      <c r="F96" s="7"/>
      <c r="G96" s="7">
        <f>C96</f>
        <v>0</v>
      </c>
      <c r="H96" s="98">
        <v>0</v>
      </c>
      <c r="I96" s="6"/>
      <c r="J96" s="7"/>
      <c r="K96" s="7"/>
      <c r="L96" s="112">
        <f>H96</f>
        <v>0</v>
      </c>
      <c r="M96" s="100">
        <v>0</v>
      </c>
      <c r="N96" s="6"/>
      <c r="O96" s="7"/>
      <c r="P96" s="7"/>
      <c r="Q96" s="7">
        <f>M96</f>
        <v>0</v>
      </c>
      <c r="R96" s="29"/>
      <c r="S96" s="7"/>
      <c r="T96" s="34"/>
      <c r="U96" s="34"/>
      <c r="V96" s="34"/>
      <c r="W96" s="34"/>
      <c r="X96" s="34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</row>
    <row r="97" spans="1:100" s="36" customFormat="1" x14ac:dyDescent="0.3">
      <c r="A97" s="115"/>
      <c r="B97" s="116" t="s">
        <v>29</v>
      </c>
      <c r="C97" s="107"/>
      <c r="D97" s="108"/>
      <c r="E97" s="107"/>
      <c r="F97" s="107"/>
      <c r="G97" s="107">
        <f>ROUND((SUM(G93:G96)),0)</f>
        <v>0</v>
      </c>
      <c r="H97" s="61"/>
      <c r="I97" s="108"/>
      <c r="J97" s="107"/>
      <c r="K97" s="107"/>
      <c r="L97" s="109">
        <f>ROUND((SUM(L93:L96)),0)</f>
        <v>0</v>
      </c>
      <c r="M97" s="107"/>
      <c r="N97" s="108"/>
      <c r="O97" s="107"/>
      <c r="P97" s="107"/>
      <c r="Q97" s="107">
        <f>ROUND((SUM(Q93:Q96)),0)</f>
        <v>0</v>
      </c>
      <c r="R97" s="61"/>
      <c r="S97" s="107"/>
      <c r="T97" s="34"/>
      <c r="U97" s="34"/>
      <c r="V97" s="34"/>
      <c r="W97" s="34"/>
      <c r="X97" s="34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</row>
    <row r="98" spans="1:100" s="34" customFormat="1" x14ac:dyDescent="0.3">
      <c r="A98" s="123"/>
      <c r="B98" s="27"/>
      <c r="C98" s="30"/>
      <c r="D98" s="31"/>
      <c r="E98" s="30"/>
      <c r="F98" s="30"/>
      <c r="G98" s="30"/>
      <c r="H98" s="33"/>
      <c r="I98" s="31"/>
      <c r="J98" s="30"/>
      <c r="K98" s="30"/>
      <c r="L98" s="99"/>
      <c r="M98" s="30"/>
      <c r="N98" s="31"/>
      <c r="O98" s="30"/>
      <c r="P98" s="30"/>
      <c r="Q98" s="30"/>
      <c r="R98" s="33"/>
      <c r="S98" s="3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</row>
    <row r="99" spans="1:100" s="34" customFormat="1" x14ac:dyDescent="0.3">
      <c r="A99" s="113"/>
      <c r="B99" s="114" t="s">
        <v>30</v>
      </c>
      <c r="C99" s="92"/>
      <c r="D99" s="90"/>
      <c r="E99" s="92"/>
      <c r="F99" s="92"/>
      <c r="G99" s="92"/>
      <c r="H99" s="93"/>
      <c r="I99" s="90"/>
      <c r="J99" s="92"/>
      <c r="K99" s="92"/>
      <c r="L99" s="94"/>
      <c r="M99" s="92"/>
      <c r="N99" s="90"/>
      <c r="O99" s="92"/>
      <c r="P99" s="92"/>
      <c r="Q99" s="92"/>
      <c r="R99" s="93"/>
      <c r="S99" s="92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</row>
    <row r="100" spans="1:100" s="34" customFormat="1" x14ac:dyDescent="0.3">
      <c r="A100" s="123"/>
      <c r="B100" s="27" t="s">
        <v>16</v>
      </c>
      <c r="C100" s="100">
        <v>0</v>
      </c>
      <c r="D100" s="31"/>
      <c r="E100" s="30"/>
      <c r="F100" s="30"/>
      <c r="G100" s="30">
        <f>C100</f>
        <v>0</v>
      </c>
      <c r="H100" s="98">
        <v>0</v>
      </c>
      <c r="I100" s="31"/>
      <c r="J100" s="30"/>
      <c r="K100" s="30"/>
      <c r="L100" s="99">
        <f>H100</f>
        <v>0</v>
      </c>
      <c r="M100" s="100">
        <v>0</v>
      </c>
      <c r="N100" s="31"/>
      <c r="O100" s="30"/>
      <c r="P100" s="30"/>
      <c r="Q100" s="30">
        <f>M100</f>
        <v>0</v>
      </c>
      <c r="R100" s="33"/>
      <c r="S100" s="3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</row>
    <row r="101" spans="1:100" s="101" customFormat="1" x14ac:dyDescent="0.3">
      <c r="A101" s="115"/>
      <c r="B101" s="116" t="s">
        <v>31</v>
      </c>
      <c r="C101" s="107"/>
      <c r="D101" s="108"/>
      <c r="E101" s="107"/>
      <c r="F101" s="107"/>
      <c r="G101" s="107">
        <f>ROUND((SUM(G100:G100)),0)</f>
        <v>0</v>
      </c>
      <c r="H101" s="61"/>
      <c r="I101" s="108"/>
      <c r="J101" s="107"/>
      <c r="K101" s="107"/>
      <c r="L101" s="109">
        <f>ROUND((SUM(L100:L100)),0)</f>
        <v>0</v>
      </c>
      <c r="M101" s="107"/>
      <c r="N101" s="108"/>
      <c r="O101" s="107"/>
      <c r="P101" s="107"/>
      <c r="Q101" s="107">
        <f>ROUND((SUM(Q100:Q100)),0)</f>
        <v>0</v>
      </c>
      <c r="R101" s="61"/>
      <c r="S101" s="107"/>
      <c r="T101" s="34"/>
      <c r="U101" s="34"/>
      <c r="V101" s="34"/>
      <c r="W101" s="34"/>
      <c r="X101" s="34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</row>
    <row r="102" spans="1:100" s="101" customFormat="1" x14ac:dyDescent="0.3">
      <c r="A102" s="96"/>
      <c r="B102" s="27" t="s">
        <v>32</v>
      </c>
      <c r="C102" s="7"/>
      <c r="D102" s="6"/>
      <c r="E102" s="7"/>
      <c r="F102" s="7"/>
      <c r="G102" s="28">
        <f>G97+G89+G43+G49+G31+G72+G37+G101</f>
        <v>0</v>
      </c>
      <c r="H102" s="29"/>
      <c r="I102" s="6"/>
      <c r="J102" s="7"/>
      <c r="K102" s="30" t="s">
        <v>32</v>
      </c>
      <c r="L102" s="28">
        <f>L97+L89+L43+L49+L31+L72+L37+L101</f>
        <v>0</v>
      </c>
      <c r="M102" s="29"/>
      <c r="N102" s="6"/>
      <c r="O102" s="7"/>
      <c r="P102" s="30" t="s">
        <v>32</v>
      </c>
      <c r="Q102" s="28">
        <f>Q97+Q89+Q43+Q49+Q31+Q72+Q37+Q101</f>
        <v>0</v>
      </c>
      <c r="R102" s="124"/>
      <c r="S102" s="30"/>
      <c r="T102" s="122"/>
      <c r="U102" s="34"/>
      <c r="V102" s="34"/>
      <c r="W102" s="34"/>
      <c r="X102" s="34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</row>
    <row r="103" spans="1:100" s="34" customFormat="1" x14ac:dyDescent="0.3">
      <c r="A103" s="123"/>
      <c r="B103" s="27" t="s">
        <v>33</v>
      </c>
      <c r="C103" s="30"/>
      <c r="D103" s="31"/>
      <c r="E103" s="30"/>
      <c r="F103" s="30"/>
      <c r="G103" s="32">
        <f>ROUND((G102-(G70+G65+G60+G55+G37)),0)</f>
        <v>0</v>
      </c>
      <c r="H103" s="33"/>
      <c r="I103" s="31"/>
      <c r="J103" s="30"/>
      <c r="K103" s="34" t="s">
        <v>34</v>
      </c>
      <c r="L103" s="32">
        <f>ROUND((L102-(L70+L65+L60+L55+L37)),0)</f>
        <v>0</v>
      </c>
      <c r="M103" s="33"/>
      <c r="N103" s="31"/>
      <c r="O103" s="30"/>
      <c r="P103" s="34" t="s">
        <v>34</v>
      </c>
      <c r="Q103" s="32">
        <f>ROUND((Q102-(Q70+Q65+Q60+Q55+Q37)),0)</f>
        <v>0</v>
      </c>
      <c r="R103" s="125"/>
      <c r="S103" s="122"/>
      <c r="T103" s="122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</row>
    <row r="104" spans="1:100" s="34" customFormat="1" x14ac:dyDescent="0.3">
      <c r="A104" s="126"/>
      <c r="B104" s="78" t="s">
        <v>82</v>
      </c>
      <c r="C104" s="79"/>
      <c r="D104" s="80"/>
      <c r="E104" s="79"/>
      <c r="F104" s="79"/>
      <c r="G104" s="83">
        <f>ROUND((G102-G68-G63-G58-G53),0)</f>
        <v>0</v>
      </c>
      <c r="H104" s="81"/>
      <c r="I104" s="80"/>
      <c r="J104" s="79" t="s">
        <v>82</v>
      </c>
      <c r="K104" s="82"/>
      <c r="L104" s="83">
        <f>ROUND((L102-L68-L63-L58-L53),0)</f>
        <v>0</v>
      </c>
      <c r="M104" s="81"/>
      <c r="N104" s="80"/>
      <c r="O104" s="79" t="s">
        <v>82</v>
      </c>
      <c r="P104" s="82"/>
      <c r="Q104" s="83">
        <f>ROUND((Q102-Q68-Q63-Q58-Q53),0)</f>
        <v>0</v>
      </c>
      <c r="R104" s="125"/>
      <c r="S104" s="122"/>
      <c r="T104" s="122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</row>
    <row r="105" spans="1:100" s="34" customFormat="1" x14ac:dyDescent="0.3">
      <c r="A105" s="123"/>
      <c r="B105" s="27" t="s">
        <v>35</v>
      </c>
      <c r="C105" s="30"/>
      <c r="D105" s="31"/>
      <c r="E105" s="30"/>
      <c r="F105" s="30"/>
      <c r="G105" s="28">
        <f>G103*0.5</f>
        <v>0</v>
      </c>
      <c r="H105" s="33"/>
      <c r="I105" s="31"/>
      <c r="J105" s="30"/>
      <c r="K105" s="30" t="s">
        <v>35</v>
      </c>
      <c r="L105" s="28">
        <f>L103*0.5</f>
        <v>0</v>
      </c>
      <c r="M105" s="33"/>
      <c r="N105" s="31"/>
      <c r="O105" s="30"/>
      <c r="P105" s="30" t="s">
        <v>35</v>
      </c>
      <c r="Q105" s="28">
        <f>Q103*0.5</f>
        <v>0</v>
      </c>
      <c r="R105" s="124"/>
      <c r="S105" s="30"/>
      <c r="T105" s="122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</row>
    <row r="106" spans="1:100" s="34" customFormat="1" x14ac:dyDescent="0.3">
      <c r="A106" s="123"/>
      <c r="B106" s="27" t="s">
        <v>36</v>
      </c>
      <c r="C106" s="30"/>
      <c r="D106" s="31"/>
      <c r="E106" s="30"/>
      <c r="F106" s="30"/>
      <c r="G106" s="127">
        <f>G102+G105</f>
        <v>0</v>
      </c>
      <c r="H106" s="33"/>
      <c r="I106" s="31"/>
      <c r="J106" s="30"/>
      <c r="K106" s="30" t="s">
        <v>37</v>
      </c>
      <c r="L106" s="127">
        <f>L102+L105</f>
        <v>0</v>
      </c>
      <c r="M106" s="33"/>
      <c r="N106" s="31"/>
      <c r="O106" s="30"/>
      <c r="P106" s="128" t="s">
        <v>38</v>
      </c>
      <c r="Q106" s="127">
        <f>Q102+Q105</f>
        <v>0</v>
      </c>
      <c r="R106" s="124"/>
      <c r="S106" s="30"/>
      <c r="T106" s="122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</row>
    <row r="107" spans="1:100" x14ac:dyDescent="0.3">
      <c r="E107" s="20" t="s">
        <v>16</v>
      </c>
    </row>
    <row r="108" spans="1:100" x14ac:dyDescent="0.3">
      <c r="E108" s="20" t="s">
        <v>16</v>
      </c>
      <c r="F108" s="20"/>
    </row>
    <row r="109" spans="1:100" x14ac:dyDescent="0.3">
      <c r="F109" s="20"/>
    </row>
    <row r="111" spans="1:100" ht="15" thickBot="1" x14ac:dyDescent="0.35"/>
    <row r="112" spans="1:100" ht="30" thickTop="1" thickBot="1" x14ac:dyDescent="0.35">
      <c r="B112" s="51"/>
      <c r="C112" s="52" t="s">
        <v>50</v>
      </c>
      <c r="D112" s="53" t="s">
        <v>51</v>
      </c>
      <c r="F112" s="75"/>
      <c r="G112" s="76" t="s">
        <v>72</v>
      </c>
      <c r="H112" s="76" t="s">
        <v>84</v>
      </c>
      <c r="I112" s="1"/>
      <c r="L112" s="3"/>
      <c r="M112" s="3"/>
    </row>
    <row r="113" spans="2:13" x14ac:dyDescent="0.3">
      <c r="B113" s="54" t="s">
        <v>41</v>
      </c>
      <c r="C113" s="55" t="s">
        <v>47</v>
      </c>
      <c r="D113" s="56" t="s">
        <v>48</v>
      </c>
      <c r="F113" s="76" t="s">
        <v>73</v>
      </c>
      <c r="G113" s="42">
        <v>0.245</v>
      </c>
      <c r="H113" s="42">
        <v>0.23499999999999999</v>
      </c>
      <c r="I113" s="1"/>
      <c r="L113" s="3"/>
      <c r="M113" s="3"/>
    </row>
    <row r="114" spans="2:13" x14ac:dyDescent="0.3">
      <c r="B114" s="43" t="s">
        <v>43</v>
      </c>
      <c r="C114" s="40">
        <v>0.49</v>
      </c>
      <c r="D114" s="44">
        <v>0.5</v>
      </c>
      <c r="F114" s="76" t="s">
        <v>74</v>
      </c>
      <c r="G114" s="42">
        <v>7.0000000000000007E-2</v>
      </c>
      <c r="H114" s="42">
        <v>7.0000000000000007E-2</v>
      </c>
      <c r="I114" s="1"/>
      <c r="L114" s="3"/>
      <c r="M114" s="3"/>
    </row>
    <row r="115" spans="2:13" x14ac:dyDescent="0.3">
      <c r="B115" s="45" t="s">
        <v>42</v>
      </c>
      <c r="C115" s="39">
        <v>0.26</v>
      </c>
      <c r="D115" s="44">
        <v>0.26</v>
      </c>
      <c r="F115" s="76" t="s">
        <v>75</v>
      </c>
      <c r="G115" s="42">
        <v>0.105</v>
      </c>
      <c r="H115" s="42">
        <v>7.0000000000000007E-2</v>
      </c>
      <c r="I115" s="1"/>
      <c r="J115" s="3"/>
      <c r="K115" s="3"/>
      <c r="L115" s="3"/>
      <c r="M115" s="3"/>
    </row>
    <row r="116" spans="2:13" x14ac:dyDescent="0.3">
      <c r="B116" s="43" t="s">
        <v>44</v>
      </c>
      <c r="C116" s="41">
        <v>0.55000000000000004</v>
      </c>
      <c r="D116" s="46">
        <v>0.55000000000000004</v>
      </c>
      <c r="F116" s="77" t="s">
        <v>76</v>
      </c>
      <c r="G116" s="42">
        <v>1.7999999999999999E-2</v>
      </c>
      <c r="H116" s="42">
        <v>0.02</v>
      </c>
      <c r="I116" s="1"/>
      <c r="J116" s="3"/>
      <c r="K116" s="3"/>
      <c r="L116" s="3"/>
      <c r="M116" s="3"/>
    </row>
    <row r="117" spans="2:13" x14ac:dyDescent="0.3">
      <c r="B117" s="45" t="s">
        <v>42</v>
      </c>
      <c r="C117" s="41">
        <v>0.26</v>
      </c>
      <c r="D117" s="46">
        <v>0.26</v>
      </c>
      <c r="E117"/>
      <c r="F117" s="74"/>
      <c r="G117" s="73"/>
      <c r="H117" s="73"/>
      <c r="I117" s="1"/>
      <c r="K117" s="3"/>
      <c r="L117" s="3"/>
      <c r="M117" s="3"/>
    </row>
    <row r="118" spans="2:13" x14ac:dyDescent="0.3">
      <c r="B118" s="43" t="s">
        <v>45</v>
      </c>
      <c r="C118" s="42">
        <v>0.32500000000000001</v>
      </c>
      <c r="D118" s="47">
        <v>0.32500000000000001</v>
      </c>
      <c r="F118" s="73"/>
      <c r="G118" s="73"/>
      <c r="H118" s="2"/>
      <c r="I118" s="1"/>
      <c r="M118" s="3"/>
    </row>
    <row r="119" spans="2:13" ht="15" thickBot="1" x14ac:dyDescent="0.35">
      <c r="B119" s="48" t="s">
        <v>42</v>
      </c>
      <c r="C119" s="49">
        <v>0.26</v>
      </c>
      <c r="D119" s="50">
        <v>0.26</v>
      </c>
      <c r="H119" s="2"/>
      <c r="I119" s="1"/>
      <c r="M119" s="3"/>
    </row>
  </sheetData>
  <mergeCells count="73">
    <mergeCell ref="A28:B28"/>
    <mergeCell ref="A31:B31"/>
    <mergeCell ref="A74:B74"/>
    <mergeCell ref="C5:G5"/>
    <mergeCell ref="H5:L5"/>
    <mergeCell ref="H52:J52"/>
    <mergeCell ref="H53:J53"/>
    <mergeCell ref="H54:J54"/>
    <mergeCell ref="H55:K55"/>
    <mergeCell ref="A57:B61"/>
    <mergeCell ref="C57:E57"/>
    <mergeCell ref="H57:J57"/>
    <mergeCell ref="C60:F60"/>
    <mergeCell ref="H60:K60"/>
    <mergeCell ref="M5:Q5"/>
    <mergeCell ref="A7:B7"/>
    <mergeCell ref="A15:B15"/>
    <mergeCell ref="A25:B25"/>
    <mergeCell ref="A52:B56"/>
    <mergeCell ref="C52:E52"/>
    <mergeCell ref="C53:E53"/>
    <mergeCell ref="C54:E54"/>
    <mergeCell ref="C55:F55"/>
    <mergeCell ref="C56:F56"/>
    <mergeCell ref="H56:K56"/>
    <mergeCell ref="M52:O52"/>
    <mergeCell ref="M53:O53"/>
    <mergeCell ref="M54:O54"/>
    <mergeCell ref="M55:P55"/>
    <mergeCell ref="M56:P56"/>
    <mergeCell ref="M57:O57"/>
    <mergeCell ref="C58:E58"/>
    <mergeCell ref="H58:J58"/>
    <mergeCell ref="M58:O58"/>
    <mergeCell ref="C59:E59"/>
    <mergeCell ref="H59:J59"/>
    <mergeCell ref="M59:O59"/>
    <mergeCell ref="M60:P60"/>
    <mergeCell ref="C61:F61"/>
    <mergeCell ref="H61:K61"/>
    <mergeCell ref="M61:P61"/>
    <mergeCell ref="A62:B66"/>
    <mergeCell ref="C62:E62"/>
    <mergeCell ref="H62:J62"/>
    <mergeCell ref="M62:O62"/>
    <mergeCell ref="C63:E63"/>
    <mergeCell ref="H63:J63"/>
    <mergeCell ref="M63:O63"/>
    <mergeCell ref="C64:E64"/>
    <mergeCell ref="H64:J64"/>
    <mergeCell ref="M64:O64"/>
    <mergeCell ref="C65:F65"/>
    <mergeCell ref="H65:K65"/>
    <mergeCell ref="A67:B71"/>
    <mergeCell ref="C67:E67"/>
    <mergeCell ref="H67:J67"/>
    <mergeCell ref="M67:O67"/>
    <mergeCell ref="C68:E68"/>
    <mergeCell ref="H68:J68"/>
    <mergeCell ref="M68:O68"/>
    <mergeCell ref="C69:E69"/>
    <mergeCell ref="H69:J69"/>
    <mergeCell ref="M69:O69"/>
    <mergeCell ref="C70:F70"/>
    <mergeCell ref="H70:K70"/>
    <mergeCell ref="M70:P70"/>
    <mergeCell ref="C71:F71"/>
    <mergeCell ref="H71:K71"/>
    <mergeCell ref="M71:P71"/>
    <mergeCell ref="M65:P65"/>
    <mergeCell ref="C66:F66"/>
    <mergeCell ref="H66:K66"/>
    <mergeCell ref="M66:P66"/>
  </mergeCells>
  <pageMargins left="0.7" right="0.7" top="0.75" bottom="0.75" header="0.3" footer="0.3"/>
  <pageSetup scale="70" orientation="portrait" horizontalDpi="0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0"/>
  <sheetViews>
    <sheetView topLeftCell="C31" zoomScale="85" zoomScaleNormal="85" workbookViewId="0">
      <selection activeCell="Q47" sqref="Q47"/>
    </sheetView>
  </sheetViews>
  <sheetFormatPr defaultColWidth="8.88671875" defaultRowHeight="14.4" x14ac:dyDescent="0.3"/>
  <cols>
    <col min="1" max="1" width="10.44140625" bestFit="1" customWidth="1"/>
    <col min="2" max="2" width="45.109375" customWidth="1"/>
    <col min="3" max="3" width="14.44140625" style="1" bestFit="1" customWidth="1"/>
    <col min="4" max="4" width="12.44140625" style="2" customWidth="1"/>
    <col min="5" max="5" width="16.44140625" style="1" customWidth="1"/>
    <col min="6" max="6" width="15" style="1" customWidth="1"/>
    <col min="7" max="7" width="14" style="1" bestFit="1" customWidth="1"/>
    <col min="8" max="8" width="12.44140625" style="1" bestFit="1" customWidth="1"/>
    <col min="9" max="9" width="12.44140625" style="2" customWidth="1"/>
    <col min="10" max="10" width="16.44140625" style="1" customWidth="1"/>
    <col min="11" max="11" width="17" style="1" bestFit="1" customWidth="1"/>
    <col min="12" max="12" width="15.44140625" style="1" bestFit="1" customWidth="1"/>
    <col min="13" max="13" width="15.44140625" style="1" customWidth="1"/>
    <col min="14" max="14" width="12.44140625" style="3" bestFit="1" customWidth="1"/>
    <col min="15" max="15" width="13.88671875" style="3" bestFit="1" customWidth="1"/>
    <col min="16" max="16" width="16.109375" style="3" bestFit="1" customWidth="1"/>
    <col min="17" max="17" width="12.5546875" style="3" bestFit="1" customWidth="1"/>
    <col min="18" max="18" width="12.5546875" style="3" customWidth="1"/>
    <col min="19" max="19" width="8.88671875" style="3"/>
    <col min="20" max="20" width="15.5546875" style="3" customWidth="1"/>
    <col min="21" max="21" width="11.109375" style="3" bestFit="1" customWidth="1"/>
    <col min="22" max="69" width="8.88671875" style="3"/>
  </cols>
  <sheetData>
    <row r="1" spans="1:74" x14ac:dyDescent="0.3">
      <c r="A1" t="s">
        <v>39</v>
      </c>
    </row>
    <row r="2" spans="1:74" x14ac:dyDescent="0.3">
      <c r="A2" s="21">
        <f ca="1">TODAY()</f>
        <v>42710</v>
      </c>
      <c r="N2" s="2"/>
      <c r="O2" s="1"/>
      <c r="P2" s="1"/>
      <c r="Q2" s="1"/>
      <c r="R2" s="1"/>
      <c r="S2" s="1"/>
      <c r="BR2" s="3"/>
      <c r="BS2" s="3"/>
      <c r="BT2" s="3"/>
      <c r="BU2" s="3"/>
      <c r="BV2" s="3"/>
    </row>
    <row r="3" spans="1:74" x14ac:dyDescent="0.3">
      <c r="N3" s="2"/>
      <c r="O3" s="1"/>
      <c r="P3" s="1"/>
      <c r="Q3" s="1"/>
      <c r="R3" s="1"/>
      <c r="S3" s="1"/>
      <c r="BR3" s="3"/>
      <c r="BS3" s="3"/>
      <c r="BT3" s="3"/>
      <c r="BU3" s="3"/>
      <c r="BV3" s="3"/>
    </row>
    <row r="4" spans="1:74" x14ac:dyDescent="0.3">
      <c r="A4" s="96"/>
      <c r="B4" s="97" t="s">
        <v>0</v>
      </c>
      <c r="C4" s="135"/>
      <c r="D4" s="6"/>
      <c r="E4" s="7"/>
      <c r="F4" s="7"/>
      <c r="G4" s="7"/>
      <c r="H4" s="136"/>
      <c r="I4" s="6"/>
      <c r="J4" s="7"/>
      <c r="K4" s="7"/>
      <c r="L4" s="112"/>
      <c r="M4" s="136"/>
      <c r="N4" s="6"/>
      <c r="O4" s="7"/>
      <c r="P4" s="7"/>
      <c r="Q4" s="112"/>
      <c r="R4" s="11"/>
      <c r="S4" s="1"/>
      <c r="BR4" s="3"/>
      <c r="BS4" s="3"/>
      <c r="BT4" s="3"/>
      <c r="BU4" s="3"/>
      <c r="BV4" s="3"/>
    </row>
    <row r="5" spans="1:74" x14ac:dyDescent="0.3">
      <c r="A5" s="96"/>
      <c r="B5" s="97"/>
      <c r="C5" s="154" t="s">
        <v>66</v>
      </c>
      <c r="D5" s="154"/>
      <c r="E5" s="154"/>
      <c r="F5" s="154"/>
      <c r="G5" s="154"/>
      <c r="H5" s="155" t="s">
        <v>67</v>
      </c>
      <c r="I5" s="154"/>
      <c r="J5" s="154"/>
      <c r="K5" s="154"/>
      <c r="L5" s="156"/>
      <c r="M5" s="155" t="s">
        <v>68</v>
      </c>
      <c r="N5" s="154"/>
      <c r="O5" s="154"/>
      <c r="P5" s="154"/>
      <c r="Q5" s="156"/>
      <c r="R5" s="10"/>
      <c r="S5" s="10"/>
      <c r="BR5" s="3"/>
      <c r="BS5" s="3"/>
      <c r="BT5" s="3"/>
      <c r="BU5" s="3"/>
      <c r="BV5" s="3"/>
    </row>
    <row r="6" spans="1:74" x14ac:dyDescent="0.3">
      <c r="A6" s="96"/>
      <c r="B6" s="97" t="s">
        <v>3</v>
      </c>
      <c r="C6" s="7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29" t="s">
        <v>4</v>
      </c>
      <c r="I6" s="6" t="s">
        <v>5</v>
      </c>
      <c r="J6" s="7" t="s">
        <v>6</v>
      </c>
      <c r="K6" s="7" t="s">
        <v>7</v>
      </c>
      <c r="L6" s="112" t="s">
        <v>8</v>
      </c>
      <c r="M6" s="7" t="s">
        <v>4</v>
      </c>
      <c r="N6" s="6" t="s">
        <v>5</v>
      </c>
      <c r="O6" s="7" t="s">
        <v>6</v>
      </c>
      <c r="P6" s="7" t="s">
        <v>7</v>
      </c>
      <c r="Q6" s="112" t="s">
        <v>8</v>
      </c>
      <c r="R6" s="60" t="s">
        <v>40</v>
      </c>
      <c r="S6" s="11"/>
      <c r="BR6" s="3"/>
      <c r="BS6" s="3"/>
      <c r="BT6" s="3"/>
      <c r="BU6" s="3"/>
      <c r="BV6" s="3"/>
    </row>
    <row r="7" spans="1:74" s="14" customFormat="1" x14ac:dyDescent="0.3">
      <c r="A7" s="147" t="s">
        <v>9</v>
      </c>
      <c r="B7" s="148"/>
      <c r="C7" s="92"/>
      <c r="D7" s="90"/>
      <c r="E7" s="92"/>
      <c r="F7" s="92"/>
      <c r="G7" s="92"/>
      <c r="H7" s="93"/>
      <c r="I7" s="90"/>
      <c r="J7" s="92"/>
      <c r="K7" s="92"/>
      <c r="L7" s="94"/>
      <c r="M7" s="92"/>
      <c r="N7" s="90"/>
      <c r="O7" s="92"/>
      <c r="P7" s="92"/>
      <c r="Q7" s="94"/>
      <c r="R7" s="61"/>
      <c r="S7" s="35"/>
      <c r="T7" s="36" t="s">
        <v>10</v>
      </c>
      <c r="U7" s="36" t="s">
        <v>11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3">
      <c r="A8" s="96"/>
      <c r="B8" s="97"/>
      <c r="C8" s="100">
        <v>0</v>
      </c>
      <c r="D8" s="87">
        <v>0</v>
      </c>
      <c r="E8" s="30">
        <f>C8*D8</f>
        <v>0</v>
      </c>
      <c r="F8" s="30">
        <f>E8*0.235</f>
        <v>0</v>
      </c>
      <c r="G8" s="30">
        <f>ROUND((SUM(E8+F8)),0)</f>
        <v>0</v>
      </c>
      <c r="H8" s="98">
        <f t="shared" ref="H8:H14" si="0">C8*1.03</f>
        <v>0</v>
      </c>
      <c r="I8" s="87">
        <v>0</v>
      </c>
      <c r="J8" s="30">
        <f>H8*I8</f>
        <v>0</v>
      </c>
      <c r="K8" s="30">
        <f>J8*0.235</f>
        <v>0</v>
      </c>
      <c r="L8" s="99">
        <f>ROUND((SUM(J8+K8)),0)</f>
        <v>0</v>
      </c>
      <c r="M8" s="100">
        <f>H8*1.03</f>
        <v>0</v>
      </c>
      <c r="N8" s="87">
        <v>0</v>
      </c>
      <c r="O8" s="30">
        <f>M8*N8</f>
        <v>0</v>
      </c>
      <c r="P8" s="30">
        <f>O8*0.235</f>
        <v>0</v>
      </c>
      <c r="Q8" s="99">
        <f>ROUND((SUM(O8+P8)),0)</f>
        <v>0</v>
      </c>
      <c r="R8" s="62">
        <f t="shared" ref="R8:R14" si="1">D8*12</f>
        <v>0</v>
      </c>
      <c r="S8" s="37" t="s">
        <v>69</v>
      </c>
      <c r="T8" s="38">
        <f>SUM(E8:E12)+E30</f>
        <v>0</v>
      </c>
      <c r="U8" s="38">
        <f>SUM(F8:F12)+F30</f>
        <v>0</v>
      </c>
      <c r="BR8" s="3"/>
      <c r="BS8" s="3"/>
      <c r="BT8" s="3"/>
      <c r="BU8" s="3"/>
      <c r="BV8" s="3"/>
    </row>
    <row r="9" spans="1:74" x14ac:dyDescent="0.3">
      <c r="A9" s="96"/>
      <c r="B9" s="97"/>
      <c r="C9" s="100">
        <v>0</v>
      </c>
      <c r="D9" s="87">
        <v>0</v>
      </c>
      <c r="E9" s="30">
        <f t="shared" ref="E9:E14" si="2">C9*D9</f>
        <v>0</v>
      </c>
      <c r="F9" s="30">
        <f t="shared" ref="F9:F24" si="3">E9*0.235</f>
        <v>0</v>
      </c>
      <c r="G9" s="30">
        <f t="shared" ref="G9:G14" si="4">ROUND((SUM(E9+F9)),0)</f>
        <v>0</v>
      </c>
      <c r="H9" s="98">
        <f t="shared" si="0"/>
        <v>0</v>
      </c>
      <c r="I9" s="87">
        <v>0</v>
      </c>
      <c r="J9" s="30">
        <f t="shared" ref="J9:J14" si="5">H9*I9</f>
        <v>0</v>
      </c>
      <c r="K9" s="30">
        <f t="shared" ref="K9:K24" si="6">J9*0.235</f>
        <v>0</v>
      </c>
      <c r="L9" s="99">
        <f t="shared" ref="L9:L14" si="7">ROUND((SUM(J9+K9)),0)</f>
        <v>0</v>
      </c>
      <c r="M9" s="100">
        <f t="shared" ref="M9:M14" si="8">H9*1.03</f>
        <v>0</v>
      </c>
      <c r="N9" s="87">
        <v>0</v>
      </c>
      <c r="O9" s="30">
        <f t="shared" ref="O9:O14" si="9">M9*N9</f>
        <v>0</v>
      </c>
      <c r="P9" s="30">
        <f t="shared" ref="P9:P14" si="10">O9*0.235</f>
        <v>0</v>
      </c>
      <c r="Q9" s="99">
        <f t="shared" ref="Q9:Q14" si="11">ROUND((SUM(O9+P9)),0)</f>
        <v>0</v>
      </c>
      <c r="R9" s="62">
        <f t="shared" si="1"/>
        <v>0</v>
      </c>
      <c r="S9" s="37" t="s">
        <v>70</v>
      </c>
      <c r="T9" s="38">
        <f>SUM(J8:J12)+J30</f>
        <v>0</v>
      </c>
      <c r="U9" s="38">
        <f>SUM(K8:K12)+K30</f>
        <v>0</v>
      </c>
      <c r="BR9" s="3"/>
      <c r="BS9" s="3"/>
      <c r="BT9" s="3"/>
      <c r="BU9" s="3"/>
      <c r="BV9" s="3"/>
    </row>
    <row r="10" spans="1:74" x14ac:dyDescent="0.3">
      <c r="A10" s="96"/>
      <c r="B10" s="97"/>
      <c r="C10" s="100">
        <v>0</v>
      </c>
      <c r="D10" s="87">
        <v>0</v>
      </c>
      <c r="E10" s="30">
        <f t="shared" si="2"/>
        <v>0</v>
      </c>
      <c r="F10" s="30">
        <f t="shared" si="3"/>
        <v>0</v>
      </c>
      <c r="G10" s="30">
        <f t="shared" si="4"/>
        <v>0</v>
      </c>
      <c r="H10" s="98">
        <f t="shared" si="0"/>
        <v>0</v>
      </c>
      <c r="I10" s="87">
        <v>0</v>
      </c>
      <c r="J10" s="30">
        <f t="shared" si="5"/>
        <v>0</v>
      </c>
      <c r="K10" s="30">
        <f t="shared" si="6"/>
        <v>0</v>
      </c>
      <c r="L10" s="99">
        <f t="shared" si="7"/>
        <v>0</v>
      </c>
      <c r="M10" s="100">
        <f t="shared" si="8"/>
        <v>0</v>
      </c>
      <c r="N10" s="87">
        <v>0</v>
      </c>
      <c r="O10" s="30">
        <f t="shared" si="9"/>
        <v>0</v>
      </c>
      <c r="P10" s="30">
        <f t="shared" si="10"/>
        <v>0</v>
      </c>
      <c r="Q10" s="99">
        <f t="shared" si="11"/>
        <v>0</v>
      </c>
      <c r="R10" s="62">
        <f t="shared" si="1"/>
        <v>0</v>
      </c>
      <c r="S10" s="37" t="s">
        <v>71</v>
      </c>
      <c r="T10" s="38">
        <f>SUM(O8:O12)+O30</f>
        <v>0</v>
      </c>
      <c r="U10" s="38">
        <f>SUM(P8:P12)+P30</f>
        <v>0</v>
      </c>
      <c r="BR10" s="3"/>
      <c r="BS10" s="3"/>
      <c r="BT10" s="3"/>
      <c r="BU10" s="3"/>
      <c r="BV10" s="3"/>
    </row>
    <row r="11" spans="1:74" x14ac:dyDescent="0.3">
      <c r="A11" s="96"/>
      <c r="B11" s="97"/>
      <c r="C11" s="100">
        <v>0</v>
      </c>
      <c r="D11" s="87">
        <v>0</v>
      </c>
      <c r="E11" s="30">
        <f t="shared" si="2"/>
        <v>0</v>
      </c>
      <c r="F11" s="30">
        <f t="shared" si="3"/>
        <v>0</v>
      </c>
      <c r="G11" s="30">
        <f t="shared" si="4"/>
        <v>0</v>
      </c>
      <c r="H11" s="98">
        <f t="shared" si="0"/>
        <v>0</v>
      </c>
      <c r="I11" s="87">
        <v>0</v>
      </c>
      <c r="J11" s="30">
        <f t="shared" si="5"/>
        <v>0</v>
      </c>
      <c r="K11" s="30">
        <f t="shared" si="6"/>
        <v>0</v>
      </c>
      <c r="L11" s="99">
        <f t="shared" si="7"/>
        <v>0</v>
      </c>
      <c r="M11" s="100">
        <f t="shared" si="8"/>
        <v>0</v>
      </c>
      <c r="N11" s="87">
        <v>0</v>
      </c>
      <c r="O11" s="30">
        <f t="shared" si="9"/>
        <v>0</v>
      </c>
      <c r="P11" s="30">
        <f t="shared" si="10"/>
        <v>0</v>
      </c>
      <c r="Q11" s="99">
        <f t="shared" si="11"/>
        <v>0</v>
      </c>
      <c r="R11" s="62">
        <f t="shared" si="1"/>
        <v>0</v>
      </c>
      <c r="S11" s="15"/>
      <c r="BR11" s="3"/>
      <c r="BS11" s="3"/>
      <c r="BT11" s="3"/>
      <c r="BU11" s="3"/>
      <c r="BV11" s="3"/>
    </row>
    <row r="12" spans="1:74" x14ac:dyDescent="0.3">
      <c r="A12" s="96"/>
      <c r="B12" s="97"/>
      <c r="C12" s="100">
        <v>0</v>
      </c>
      <c r="D12" s="87">
        <v>0</v>
      </c>
      <c r="E12" s="30">
        <f t="shared" si="2"/>
        <v>0</v>
      </c>
      <c r="F12" s="30">
        <f t="shared" si="3"/>
        <v>0</v>
      </c>
      <c r="G12" s="30">
        <f t="shared" si="4"/>
        <v>0</v>
      </c>
      <c r="H12" s="98">
        <f t="shared" si="0"/>
        <v>0</v>
      </c>
      <c r="I12" s="87">
        <v>0</v>
      </c>
      <c r="J12" s="30">
        <f t="shared" si="5"/>
        <v>0</v>
      </c>
      <c r="K12" s="30">
        <f t="shared" si="6"/>
        <v>0</v>
      </c>
      <c r="L12" s="99">
        <f t="shared" si="7"/>
        <v>0</v>
      </c>
      <c r="M12" s="100">
        <f t="shared" si="8"/>
        <v>0</v>
      </c>
      <c r="N12" s="87">
        <v>0</v>
      </c>
      <c r="O12" s="30">
        <f t="shared" si="9"/>
        <v>0</v>
      </c>
      <c r="P12" s="30">
        <f t="shared" si="10"/>
        <v>0</v>
      </c>
      <c r="Q12" s="99">
        <f t="shared" si="11"/>
        <v>0</v>
      </c>
      <c r="R12" s="62">
        <f t="shared" si="1"/>
        <v>0</v>
      </c>
      <c r="S12" s="15"/>
      <c r="BR12" s="3"/>
      <c r="BS12" s="3"/>
      <c r="BT12" s="3"/>
      <c r="BU12" s="3"/>
      <c r="BV12" s="3"/>
    </row>
    <row r="13" spans="1:74" x14ac:dyDescent="0.3">
      <c r="A13" s="96"/>
      <c r="B13" s="97"/>
      <c r="C13" s="100">
        <v>0</v>
      </c>
      <c r="D13" s="87">
        <v>0</v>
      </c>
      <c r="E13" s="30">
        <f t="shared" si="2"/>
        <v>0</v>
      </c>
      <c r="F13" s="30">
        <f t="shared" si="3"/>
        <v>0</v>
      </c>
      <c r="G13" s="30">
        <f t="shared" si="4"/>
        <v>0</v>
      </c>
      <c r="H13" s="98">
        <f t="shared" si="0"/>
        <v>0</v>
      </c>
      <c r="I13" s="87">
        <v>0</v>
      </c>
      <c r="J13" s="30">
        <f t="shared" si="5"/>
        <v>0</v>
      </c>
      <c r="K13" s="30">
        <f t="shared" si="6"/>
        <v>0</v>
      </c>
      <c r="L13" s="99">
        <f t="shared" si="7"/>
        <v>0</v>
      </c>
      <c r="M13" s="100">
        <f t="shared" si="8"/>
        <v>0</v>
      </c>
      <c r="N13" s="87">
        <v>0</v>
      </c>
      <c r="O13" s="30">
        <f t="shared" si="9"/>
        <v>0</v>
      </c>
      <c r="P13" s="30">
        <f t="shared" si="10"/>
        <v>0</v>
      </c>
      <c r="Q13" s="99">
        <f t="shared" si="11"/>
        <v>0</v>
      </c>
      <c r="R13" s="62">
        <f t="shared" si="1"/>
        <v>0</v>
      </c>
      <c r="S13" s="15"/>
      <c r="BR13" s="3"/>
      <c r="BS13" s="3"/>
      <c r="BT13" s="3"/>
      <c r="BU13" s="3"/>
      <c r="BV13" s="3"/>
    </row>
    <row r="14" spans="1:74" x14ac:dyDescent="0.3">
      <c r="A14" s="96"/>
      <c r="B14" s="97"/>
      <c r="C14" s="100">
        <v>0</v>
      </c>
      <c r="D14" s="87">
        <v>0</v>
      </c>
      <c r="E14" s="30">
        <f t="shared" si="2"/>
        <v>0</v>
      </c>
      <c r="F14" s="30">
        <f t="shared" si="3"/>
        <v>0</v>
      </c>
      <c r="G14" s="30">
        <f t="shared" si="4"/>
        <v>0</v>
      </c>
      <c r="H14" s="98">
        <f t="shared" si="0"/>
        <v>0</v>
      </c>
      <c r="I14" s="87">
        <v>0</v>
      </c>
      <c r="J14" s="30">
        <f t="shared" si="5"/>
        <v>0</v>
      </c>
      <c r="K14" s="30">
        <f t="shared" si="6"/>
        <v>0</v>
      </c>
      <c r="L14" s="99">
        <f t="shared" si="7"/>
        <v>0</v>
      </c>
      <c r="M14" s="100">
        <f t="shared" si="8"/>
        <v>0</v>
      </c>
      <c r="N14" s="87">
        <v>0</v>
      </c>
      <c r="O14" s="30">
        <f t="shared" si="9"/>
        <v>0</v>
      </c>
      <c r="P14" s="30">
        <f t="shared" si="10"/>
        <v>0</v>
      </c>
      <c r="Q14" s="99">
        <f t="shared" si="11"/>
        <v>0</v>
      </c>
      <c r="R14" s="62">
        <f t="shared" si="1"/>
        <v>0</v>
      </c>
      <c r="S14" s="15"/>
      <c r="BR14" s="3"/>
      <c r="BS14" s="3"/>
      <c r="BT14" s="3"/>
      <c r="BU14" s="3"/>
      <c r="BV14" s="3"/>
    </row>
    <row r="15" spans="1:74" s="14" customFormat="1" x14ac:dyDescent="0.3">
      <c r="A15" s="147" t="s">
        <v>15</v>
      </c>
      <c r="B15" s="148"/>
      <c r="C15" s="92"/>
      <c r="D15" s="90"/>
      <c r="E15" s="92"/>
      <c r="F15" s="92"/>
      <c r="G15" s="92"/>
      <c r="H15" s="93"/>
      <c r="I15" s="90"/>
      <c r="J15" s="92"/>
      <c r="K15" s="92"/>
      <c r="L15" s="94"/>
      <c r="M15" s="92"/>
      <c r="N15" s="90"/>
      <c r="O15" s="92"/>
      <c r="P15" s="92"/>
      <c r="Q15" s="94"/>
      <c r="R15" s="6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3" customFormat="1" x14ac:dyDescent="0.3">
      <c r="A16" s="103"/>
      <c r="B16" s="104"/>
      <c r="C16" s="100">
        <v>0</v>
      </c>
      <c r="D16" s="87">
        <v>0</v>
      </c>
      <c r="E16" s="30">
        <f>C16*D16</f>
        <v>0</v>
      </c>
      <c r="F16" s="30">
        <f t="shared" si="3"/>
        <v>0</v>
      </c>
      <c r="G16" s="30">
        <f>ROUND((SUM(E16+F16)),0)</f>
        <v>0</v>
      </c>
      <c r="H16" s="98">
        <f t="shared" ref="H16:H24" si="12">C16*1.03</f>
        <v>0</v>
      </c>
      <c r="I16" s="87">
        <v>0</v>
      </c>
      <c r="J16" s="30">
        <f>H16*I16</f>
        <v>0</v>
      </c>
      <c r="K16" s="30">
        <f t="shared" si="6"/>
        <v>0</v>
      </c>
      <c r="L16" s="99">
        <f>ROUND((SUM(J16+K16)),0)</f>
        <v>0</v>
      </c>
      <c r="M16" s="100">
        <f>H16*1.03</f>
        <v>0</v>
      </c>
      <c r="N16" s="87">
        <v>0</v>
      </c>
      <c r="O16" s="30">
        <f>M16*N16</f>
        <v>0</v>
      </c>
      <c r="P16" s="30">
        <f>O16*0.235</f>
        <v>0</v>
      </c>
      <c r="Q16" s="99">
        <f>ROUND((SUM(O16+P16)),0)</f>
        <v>0</v>
      </c>
      <c r="R16" s="62">
        <f t="shared" ref="R16:R24" si="13">D16*12</f>
        <v>0</v>
      </c>
      <c r="S16" s="15"/>
    </row>
    <row r="17" spans="1:74" s="3" customFormat="1" x14ac:dyDescent="0.3">
      <c r="A17" s="103"/>
      <c r="B17" s="104" t="s">
        <v>16</v>
      </c>
      <c r="C17" s="100">
        <v>0</v>
      </c>
      <c r="D17" s="87">
        <v>0</v>
      </c>
      <c r="E17" s="30">
        <f t="shared" ref="E17:E24" si="14">C17*D17</f>
        <v>0</v>
      </c>
      <c r="F17" s="30">
        <f t="shared" si="3"/>
        <v>0</v>
      </c>
      <c r="G17" s="30">
        <f t="shared" ref="G17:G24" si="15">ROUND((SUM(E17+F17)),0)</f>
        <v>0</v>
      </c>
      <c r="H17" s="98">
        <f t="shared" si="12"/>
        <v>0</v>
      </c>
      <c r="I17" s="105">
        <v>0</v>
      </c>
      <c r="J17" s="30">
        <f t="shared" ref="J17:J24" si="16">H17*I17</f>
        <v>0</v>
      </c>
      <c r="K17" s="30">
        <f t="shared" si="6"/>
        <v>0</v>
      </c>
      <c r="L17" s="99">
        <f t="shared" ref="L17:L24" si="17">ROUND((SUM(J17+K17)),0)</f>
        <v>0</v>
      </c>
      <c r="M17" s="100">
        <f t="shared" ref="M17:M24" si="18">H17*1.03</f>
        <v>0</v>
      </c>
      <c r="N17" s="105">
        <v>0</v>
      </c>
      <c r="O17" s="30">
        <f t="shared" ref="O17:O24" si="19">M17*N17</f>
        <v>0</v>
      </c>
      <c r="P17" s="30">
        <f t="shared" ref="P17:P24" si="20">O17*0.235</f>
        <v>0</v>
      </c>
      <c r="Q17" s="99">
        <f t="shared" ref="Q17:Q24" si="21">ROUND((SUM(O17+P17)),0)</f>
        <v>0</v>
      </c>
      <c r="R17" s="62">
        <f t="shared" si="13"/>
        <v>0</v>
      </c>
      <c r="S17" s="15"/>
    </row>
    <row r="18" spans="1:74" s="3" customFormat="1" x14ac:dyDescent="0.3">
      <c r="A18" s="103"/>
      <c r="B18" s="104" t="s">
        <v>16</v>
      </c>
      <c r="C18" s="100">
        <v>0</v>
      </c>
      <c r="D18" s="87">
        <v>0</v>
      </c>
      <c r="E18" s="30">
        <f t="shared" si="14"/>
        <v>0</v>
      </c>
      <c r="F18" s="30">
        <f t="shared" si="3"/>
        <v>0</v>
      </c>
      <c r="G18" s="30">
        <f t="shared" si="15"/>
        <v>0</v>
      </c>
      <c r="H18" s="98">
        <f t="shared" si="12"/>
        <v>0</v>
      </c>
      <c r="I18" s="105">
        <v>0</v>
      </c>
      <c r="J18" s="30">
        <f t="shared" si="16"/>
        <v>0</v>
      </c>
      <c r="K18" s="30">
        <f t="shared" si="6"/>
        <v>0</v>
      </c>
      <c r="L18" s="99">
        <f t="shared" si="17"/>
        <v>0</v>
      </c>
      <c r="M18" s="100">
        <f t="shared" si="18"/>
        <v>0</v>
      </c>
      <c r="N18" s="105">
        <v>0</v>
      </c>
      <c r="O18" s="30">
        <f t="shared" si="19"/>
        <v>0</v>
      </c>
      <c r="P18" s="30">
        <f t="shared" si="20"/>
        <v>0</v>
      </c>
      <c r="Q18" s="99">
        <f t="shared" si="21"/>
        <v>0</v>
      </c>
      <c r="R18" s="62">
        <f t="shared" si="13"/>
        <v>0</v>
      </c>
      <c r="S18" s="15"/>
    </row>
    <row r="19" spans="1:74" s="3" customFormat="1" x14ac:dyDescent="0.3">
      <c r="A19" s="103"/>
      <c r="B19" s="104" t="s">
        <v>16</v>
      </c>
      <c r="C19" s="100">
        <v>0</v>
      </c>
      <c r="D19" s="87">
        <v>0</v>
      </c>
      <c r="E19" s="30">
        <f t="shared" si="14"/>
        <v>0</v>
      </c>
      <c r="F19" s="30">
        <f t="shared" si="3"/>
        <v>0</v>
      </c>
      <c r="G19" s="30">
        <f t="shared" si="15"/>
        <v>0</v>
      </c>
      <c r="H19" s="98">
        <f t="shared" si="12"/>
        <v>0</v>
      </c>
      <c r="I19" s="105">
        <v>0</v>
      </c>
      <c r="J19" s="30">
        <f t="shared" si="16"/>
        <v>0</v>
      </c>
      <c r="K19" s="30">
        <f t="shared" si="6"/>
        <v>0</v>
      </c>
      <c r="L19" s="99">
        <f t="shared" si="17"/>
        <v>0</v>
      </c>
      <c r="M19" s="100">
        <f t="shared" si="18"/>
        <v>0</v>
      </c>
      <c r="N19" s="105">
        <v>0</v>
      </c>
      <c r="O19" s="30">
        <f t="shared" si="19"/>
        <v>0</v>
      </c>
      <c r="P19" s="30">
        <f t="shared" si="20"/>
        <v>0</v>
      </c>
      <c r="Q19" s="99">
        <f t="shared" si="21"/>
        <v>0</v>
      </c>
      <c r="R19" s="62">
        <f t="shared" si="13"/>
        <v>0</v>
      </c>
      <c r="S19" s="15"/>
    </row>
    <row r="20" spans="1:74" s="3" customFormat="1" x14ac:dyDescent="0.3">
      <c r="A20" s="103"/>
      <c r="B20" s="104" t="s">
        <v>16</v>
      </c>
      <c r="C20" s="100">
        <v>0</v>
      </c>
      <c r="D20" s="87">
        <v>0</v>
      </c>
      <c r="E20" s="30">
        <f t="shared" si="14"/>
        <v>0</v>
      </c>
      <c r="F20" s="30">
        <f t="shared" si="3"/>
        <v>0</v>
      </c>
      <c r="G20" s="30">
        <f t="shared" si="15"/>
        <v>0</v>
      </c>
      <c r="H20" s="98">
        <f t="shared" si="12"/>
        <v>0</v>
      </c>
      <c r="I20" s="105">
        <v>0</v>
      </c>
      <c r="J20" s="30">
        <f t="shared" si="16"/>
        <v>0</v>
      </c>
      <c r="K20" s="30">
        <f t="shared" si="6"/>
        <v>0</v>
      </c>
      <c r="L20" s="99">
        <f t="shared" si="17"/>
        <v>0</v>
      </c>
      <c r="M20" s="100">
        <f t="shared" si="18"/>
        <v>0</v>
      </c>
      <c r="N20" s="105">
        <v>0</v>
      </c>
      <c r="O20" s="30">
        <f t="shared" si="19"/>
        <v>0</v>
      </c>
      <c r="P20" s="30">
        <f t="shared" si="20"/>
        <v>0</v>
      </c>
      <c r="Q20" s="99">
        <f t="shared" si="21"/>
        <v>0</v>
      </c>
      <c r="R20" s="62">
        <f t="shared" si="13"/>
        <v>0</v>
      </c>
      <c r="S20" s="15"/>
    </row>
    <row r="21" spans="1:74" s="3" customFormat="1" x14ac:dyDescent="0.3">
      <c r="A21" s="103"/>
      <c r="B21" s="104" t="s">
        <v>16</v>
      </c>
      <c r="C21" s="100">
        <v>0</v>
      </c>
      <c r="D21" s="87">
        <v>0</v>
      </c>
      <c r="E21" s="30">
        <f t="shared" si="14"/>
        <v>0</v>
      </c>
      <c r="F21" s="30">
        <f t="shared" si="3"/>
        <v>0</v>
      </c>
      <c r="G21" s="30">
        <f t="shared" si="15"/>
        <v>0</v>
      </c>
      <c r="H21" s="98">
        <f t="shared" si="12"/>
        <v>0</v>
      </c>
      <c r="I21" s="105">
        <v>0</v>
      </c>
      <c r="J21" s="30">
        <f t="shared" si="16"/>
        <v>0</v>
      </c>
      <c r="K21" s="30">
        <f t="shared" si="6"/>
        <v>0</v>
      </c>
      <c r="L21" s="99">
        <f t="shared" si="17"/>
        <v>0</v>
      </c>
      <c r="M21" s="100">
        <f t="shared" si="18"/>
        <v>0</v>
      </c>
      <c r="N21" s="105">
        <v>0</v>
      </c>
      <c r="O21" s="30">
        <f t="shared" si="19"/>
        <v>0</v>
      </c>
      <c r="P21" s="30">
        <f t="shared" si="20"/>
        <v>0</v>
      </c>
      <c r="Q21" s="99">
        <f t="shared" si="21"/>
        <v>0</v>
      </c>
      <c r="R21" s="62">
        <f t="shared" si="13"/>
        <v>0</v>
      </c>
      <c r="S21" s="15"/>
    </row>
    <row r="22" spans="1:74" s="3" customFormat="1" x14ac:dyDescent="0.3">
      <c r="A22" s="103"/>
      <c r="B22" s="104"/>
      <c r="C22" s="100">
        <v>0</v>
      </c>
      <c r="D22" s="87">
        <v>0</v>
      </c>
      <c r="E22" s="30">
        <f t="shared" si="14"/>
        <v>0</v>
      </c>
      <c r="F22" s="30">
        <f t="shared" si="3"/>
        <v>0</v>
      </c>
      <c r="G22" s="30">
        <f t="shared" si="15"/>
        <v>0</v>
      </c>
      <c r="H22" s="98">
        <f t="shared" si="12"/>
        <v>0</v>
      </c>
      <c r="I22" s="105">
        <v>0</v>
      </c>
      <c r="J22" s="30">
        <f t="shared" si="16"/>
        <v>0</v>
      </c>
      <c r="K22" s="30">
        <f t="shared" si="6"/>
        <v>0</v>
      </c>
      <c r="L22" s="99">
        <f t="shared" si="17"/>
        <v>0</v>
      </c>
      <c r="M22" s="100">
        <f t="shared" si="18"/>
        <v>0</v>
      </c>
      <c r="N22" s="105">
        <v>0</v>
      </c>
      <c r="O22" s="30">
        <f t="shared" si="19"/>
        <v>0</v>
      </c>
      <c r="P22" s="30">
        <f t="shared" si="20"/>
        <v>0</v>
      </c>
      <c r="Q22" s="99">
        <f t="shared" si="21"/>
        <v>0</v>
      </c>
      <c r="R22" s="62">
        <f t="shared" si="13"/>
        <v>0</v>
      </c>
      <c r="S22" s="15"/>
    </row>
    <row r="23" spans="1:74" s="3" customFormat="1" x14ac:dyDescent="0.3">
      <c r="A23" s="103"/>
      <c r="B23" s="104"/>
      <c r="C23" s="100">
        <v>0</v>
      </c>
      <c r="D23" s="87">
        <v>0</v>
      </c>
      <c r="E23" s="30">
        <f t="shared" si="14"/>
        <v>0</v>
      </c>
      <c r="F23" s="30">
        <f t="shared" si="3"/>
        <v>0</v>
      </c>
      <c r="G23" s="30">
        <f t="shared" si="15"/>
        <v>0</v>
      </c>
      <c r="H23" s="98">
        <f t="shared" si="12"/>
        <v>0</v>
      </c>
      <c r="I23" s="105">
        <v>0</v>
      </c>
      <c r="J23" s="30">
        <f t="shared" si="16"/>
        <v>0</v>
      </c>
      <c r="K23" s="30">
        <f t="shared" si="6"/>
        <v>0</v>
      </c>
      <c r="L23" s="99">
        <f t="shared" si="17"/>
        <v>0</v>
      </c>
      <c r="M23" s="100">
        <f t="shared" si="18"/>
        <v>0</v>
      </c>
      <c r="N23" s="105">
        <v>0</v>
      </c>
      <c r="O23" s="30">
        <f t="shared" si="19"/>
        <v>0</v>
      </c>
      <c r="P23" s="30">
        <f t="shared" si="20"/>
        <v>0</v>
      </c>
      <c r="Q23" s="99">
        <f t="shared" si="21"/>
        <v>0</v>
      </c>
      <c r="R23" s="62">
        <f t="shared" si="13"/>
        <v>0</v>
      </c>
      <c r="S23" s="15"/>
    </row>
    <row r="24" spans="1:74" x14ac:dyDescent="0.3">
      <c r="A24" s="96"/>
      <c r="B24" s="106"/>
      <c r="C24" s="100">
        <v>0</v>
      </c>
      <c r="D24" s="87">
        <v>0</v>
      </c>
      <c r="E24" s="30">
        <f t="shared" si="14"/>
        <v>0</v>
      </c>
      <c r="F24" s="30">
        <f t="shared" si="3"/>
        <v>0</v>
      </c>
      <c r="G24" s="30">
        <f t="shared" si="15"/>
        <v>0</v>
      </c>
      <c r="H24" s="98">
        <f t="shared" si="12"/>
        <v>0</v>
      </c>
      <c r="I24" s="105">
        <v>0</v>
      </c>
      <c r="J24" s="30">
        <f t="shared" si="16"/>
        <v>0</v>
      </c>
      <c r="K24" s="30">
        <f t="shared" si="6"/>
        <v>0</v>
      </c>
      <c r="L24" s="99">
        <f t="shared" si="17"/>
        <v>0</v>
      </c>
      <c r="M24" s="100">
        <f t="shared" si="18"/>
        <v>0</v>
      </c>
      <c r="N24" s="105">
        <v>0</v>
      </c>
      <c r="O24" s="30">
        <f t="shared" si="19"/>
        <v>0</v>
      </c>
      <c r="P24" s="30">
        <f t="shared" si="20"/>
        <v>0</v>
      </c>
      <c r="Q24" s="99">
        <f t="shared" si="21"/>
        <v>0</v>
      </c>
      <c r="R24" s="62">
        <f t="shared" si="13"/>
        <v>0</v>
      </c>
      <c r="S24" s="15"/>
      <c r="BR24" s="3"/>
      <c r="BS24" s="3"/>
      <c r="BT24" s="3"/>
      <c r="BU24" s="3"/>
      <c r="BV24" s="3"/>
    </row>
    <row r="25" spans="1:74" s="14" customFormat="1" x14ac:dyDescent="0.3">
      <c r="A25" s="147" t="s">
        <v>90</v>
      </c>
      <c r="B25" s="148"/>
      <c r="C25" s="92"/>
      <c r="D25" s="90"/>
      <c r="E25" s="92"/>
      <c r="F25" s="92"/>
      <c r="G25" s="92"/>
      <c r="H25" s="93"/>
      <c r="I25" s="90"/>
      <c r="J25" s="92"/>
      <c r="K25" s="92"/>
      <c r="L25" s="94"/>
      <c r="M25" s="92"/>
      <c r="N25" s="90"/>
      <c r="O25" s="92"/>
      <c r="P25" s="92"/>
      <c r="Q25" s="94"/>
      <c r="R25" s="6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x14ac:dyDescent="0.3">
      <c r="A26" s="96"/>
      <c r="B26" s="106"/>
      <c r="C26" s="100">
        <v>0</v>
      </c>
      <c r="D26" s="87">
        <v>0</v>
      </c>
      <c r="E26" s="30">
        <f t="shared" ref="E26" si="22">C26*D26</f>
        <v>0</v>
      </c>
      <c r="F26" s="30">
        <f>E26*0.07</f>
        <v>0</v>
      </c>
      <c r="G26" s="30">
        <f t="shared" ref="G26" si="23">ROUND((SUM(E26+F26)),0)</f>
        <v>0</v>
      </c>
      <c r="H26" s="98">
        <v>0</v>
      </c>
      <c r="I26" s="87">
        <v>0</v>
      </c>
      <c r="J26" s="30">
        <f t="shared" ref="J26:J28" si="24">H26*I26</f>
        <v>0</v>
      </c>
      <c r="K26" s="30">
        <f>J26*0.07</f>
        <v>0</v>
      </c>
      <c r="L26" s="30">
        <f t="shared" ref="L26:L28" si="25">ROUND((SUM(J26+K26)),0)</f>
        <v>0</v>
      </c>
      <c r="M26" s="98">
        <v>0</v>
      </c>
      <c r="N26" s="87">
        <v>0</v>
      </c>
      <c r="O26" s="30">
        <f t="shared" ref="O26:O28" si="26">M26*N26</f>
        <v>0</v>
      </c>
      <c r="P26" s="30">
        <f>O26*0.07</f>
        <v>0</v>
      </c>
      <c r="Q26" s="99">
        <f t="shared" ref="Q26:Q28" si="27">ROUND((SUM(O26+P26)),0)</f>
        <v>0</v>
      </c>
      <c r="R26" s="62"/>
      <c r="S26" s="15"/>
      <c r="BR26" s="3"/>
      <c r="BS26" s="3"/>
      <c r="BT26" s="3"/>
      <c r="BU26" s="3"/>
      <c r="BV26" s="3"/>
    </row>
    <row r="27" spans="1:74" x14ac:dyDescent="0.3">
      <c r="A27" s="96"/>
      <c r="B27" s="106"/>
      <c r="C27" s="100">
        <v>0</v>
      </c>
      <c r="D27" s="87">
        <v>0</v>
      </c>
      <c r="E27" s="30">
        <f t="shared" ref="E27:E28" si="28">C27*D27</f>
        <v>0</v>
      </c>
      <c r="F27" s="30">
        <f t="shared" ref="F27:F28" si="29">E27*0.07</f>
        <v>0</v>
      </c>
      <c r="G27" s="30">
        <f t="shared" ref="G27:G28" si="30">ROUND((SUM(E27+F27)),0)</f>
        <v>0</v>
      </c>
      <c r="H27" s="98">
        <v>0</v>
      </c>
      <c r="I27" s="87">
        <v>0</v>
      </c>
      <c r="J27" s="30">
        <f t="shared" si="24"/>
        <v>0</v>
      </c>
      <c r="K27" s="30">
        <f t="shared" ref="K27:K28" si="31">J27*0.07</f>
        <v>0</v>
      </c>
      <c r="L27" s="30">
        <f t="shared" si="25"/>
        <v>0</v>
      </c>
      <c r="M27" s="98">
        <v>0</v>
      </c>
      <c r="N27" s="87">
        <v>0</v>
      </c>
      <c r="O27" s="30">
        <f t="shared" si="26"/>
        <v>0</v>
      </c>
      <c r="P27" s="30">
        <f t="shared" ref="P27:P28" si="32">O27*0.07</f>
        <v>0</v>
      </c>
      <c r="Q27" s="99">
        <f t="shared" si="27"/>
        <v>0</v>
      </c>
      <c r="R27" s="62"/>
      <c r="S27" s="15"/>
      <c r="BR27" s="3"/>
      <c r="BS27" s="3"/>
      <c r="BT27" s="3"/>
      <c r="BU27" s="3"/>
      <c r="BV27" s="3"/>
    </row>
    <row r="28" spans="1:74" x14ac:dyDescent="0.3">
      <c r="A28" s="96"/>
      <c r="B28" s="106"/>
      <c r="C28" s="100">
        <v>0</v>
      </c>
      <c r="D28" s="87">
        <v>0</v>
      </c>
      <c r="E28" s="30">
        <f t="shared" si="28"/>
        <v>0</v>
      </c>
      <c r="F28" s="30">
        <f t="shared" si="29"/>
        <v>0</v>
      </c>
      <c r="G28" s="30">
        <f t="shared" si="30"/>
        <v>0</v>
      </c>
      <c r="H28" s="98">
        <v>0</v>
      </c>
      <c r="I28" s="87">
        <v>0</v>
      </c>
      <c r="J28" s="30">
        <f t="shared" si="24"/>
        <v>0</v>
      </c>
      <c r="K28" s="30">
        <f t="shared" si="31"/>
        <v>0</v>
      </c>
      <c r="L28" s="30">
        <f t="shared" si="25"/>
        <v>0</v>
      </c>
      <c r="M28" s="98">
        <v>0</v>
      </c>
      <c r="N28" s="87">
        <v>0</v>
      </c>
      <c r="O28" s="30">
        <f t="shared" si="26"/>
        <v>0</v>
      </c>
      <c r="P28" s="30">
        <f t="shared" si="32"/>
        <v>0</v>
      </c>
      <c r="Q28" s="99">
        <f t="shared" si="27"/>
        <v>0</v>
      </c>
      <c r="R28" s="62"/>
      <c r="S28" s="15"/>
      <c r="BR28" s="3"/>
      <c r="BS28" s="3"/>
      <c r="BT28" s="3"/>
      <c r="BU28" s="3"/>
      <c r="BV28" s="3"/>
    </row>
    <row r="29" spans="1:74" s="14" customFormat="1" x14ac:dyDescent="0.3">
      <c r="A29" s="147" t="s">
        <v>86</v>
      </c>
      <c r="B29" s="148"/>
      <c r="C29" s="92"/>
      <c r="D29" s="90"/>
      <c r="E29" s="92"/>
      <c r="F29" s="92"/>
      <c r="G29" s="92"/>
      <c r="H29" s="93"/>
      <c r="I29" s="90"/>
      <c r="J29" s="92"/>
      <c r="K29" s="92"/>
      <c r="L29" s="94"/>
      <c r="M29" s="92"/>
      <c r="N29" s="90"/>
      <c r="O29" s="92"/>
      <c r="P29" s="92"/>
      <c r="Q29" s="94"/>
      <c r="R29" s="6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x14ac:dyDescent="0.3">
      <c r="A30" s="96"/>
      <c r="B30" s="97"/>
      <c r="C30" s="100">
        <v>0</v>
      </c>
      <c r="D30" s="87">
        <v>0</v>
      </c>
      <c r="E30" s="30">
        <f>C30*D30</f>
        <v>0</v>
      </c>
      <c r="F30" s="30">
        <f>E30*0.02</f>
        <v>0</v>
      </c>
      <c r="G30" s="30">
        <f>ROUND(SUM((E30+F30)),0)</f>
        <v>0</v>
      </c>
      <c r="H30" s="98">
        <f>C30</f>
        <v>0</v>
      </c>
      <c r="I30" s="87">
        <v>0</v>
      </c>
      <c r="J30" s="30">
        <f>H30*I30</f>
        <v>0</v>
      </c>
      <c r="K30" s="30">
        <f>J30*0.02</f>
        <v>0</v>
      </c>
      <c r="L30" s="99">
        <f>ROUND(SUM((J30+K30)),0)</f>
        <v>0</v>
      </c>
      <c r="M30" s="100">
        <f>C30</f>
        <v>0</v>
      </c>
      <c r="N30" s="87">
        <v>0</v>
      </c>
      <c r="O30" s="30">
        <f>M30*N30</f>
        <v>0</v>
      </c>
      <c r="P30" s="30">
        <f>O30*0.02</f>
        <v>0</v>
      </c>
      <c r="Q30" s="99">
        <f>ROUND(SUM((O30+P30)),0)</f>
        <v>0</v>
      </c>
      <c r="R30" s="62">
        <f>D30*12</f>
        <v>0</v>
      </c>
      <c r="S30" s="15"/>
      <c r="BR30" s="3"/>
      <c r="BS30" s="3"/>
      <c r="BT30" s="3"/>
      <c r="BU30" s="3"/>
      <c r="BV30" s="3"/>
    </row>
    <row r="31" spans="1:74" x14ac:dyDescent="0.3">
      <c r="A31" s="96"/>
      <c r="B31" s="97" t="s">
        <v>16</v>
      </c>
      <c r="C31" s="100">
        <v>0</v>
      </c>
      <c r="D31" s="87">
        <v>0</v>
      </c>
      <c r="E31" s="30">
        <f>C31*D31</f>
        <v>0</v>
      </c>
      <c r="F31" s="30">
        <f>E31*0.02</f>
        <v>0</v>
      </c>
      <c r="G31" s="30">
        <f>ROUND(SUM((E31+F31)),0)</f>
        <v>0</v>
      </c>
      <c r="H31" s="98">
        <f>C31</f>
        <v>0</v>
      </c>
      <c r="I31" s="87">
        <v>0</v>
      </c>
      <c r="J31" s="30">
        <f>H31*I31</f>
        <v>0</v>
      </c>
      <c r="K31" s="30">
        <f>J31*0.02</f>
        <v>0</v>
      </c>
      <c r="L31" s="99">
        <f>ROUND(SUM((J31+K31)),0)</f>
        <v>0</v>
      </c>
      <c r="M31" s="100">
        <f>C31</f>
        <v>0</v>
      </c>
      <c r="N31" s="87">
        <v>0</v>
      </c>
      <c r="O31" s="30">
        <f>M31*N31</f>
        <v>0</v>
      </c>
      <c r="P31" s="30">
        <f>O31*0.02</f>
        <v>0</v>
      </c>
      <c r="Q31" s="99">
        <f>ROUND(SUM((O31+P31)),0)</f>
        <v>0</v>
      </c>
      <c r="R31" s="62">
        <f>D31*12</f>
        <v>0</v>
      </c>
      <c r="S31" s="15"/>
      <c r="BR31" s="3"/>
      <c r="BS31" s="3"/>
      <c r="BT31" s="3"/>
      <c r="BU31" s="3"/>
      <c r="BV31" s="3"/>
    </row>
    <row r="32" spans="1:74" s="17" customFormat="1" x14ac:dyDescent="0.3">
      <c r="A32" s="150" t="s">
        <v>17</v>
      </c>
      <c r="B32" s="151"/>
      <c r="C32" s="107"/>
      <c r="D32" s="108"/>
      <c r="E32" s="107">
        <f>SUM(E7:E31)</f>
        <v>0</v>
      </c>
      <c r="F32" s="107">
        <f>SUM(F8:F31)</f>
        <v>0</v>
      </c>
      <c r="G32" s="107">
        <f>ROUND((SUM(G8:G31)),0)</f>
        <v>0</v>
      </c>
      <c r="H32" s="61"/>
      <c r="I32" s="108"/>
      <c r="J32" s="107">
        <f>SUM(J8:J31)</f>
        <v>0</v>
      </c>
      <c r="K32" s="107">
        <f>SUM(K8:K31)</f>
        <v>0</v>
      </c>
      <c r="L32" s="109">
        <f>ROUND((SUM(L8:L31)),0)</f>
        <v>0</v>
      </c>
      <c r="M32" s="107"/>
      <c r="N32" s="108"/>
      <c r="O32" s="107">
        <f>SUM(O8:O31)</f>
        <v>0</v>
      </c>
      <c r="P32" s="107">
        <f>SUM(P8:P31)</f>
        <v>0</v>
      </c>
      <c r="Q32" s="109">
        <f>ROUND((SUM(Q8:Q31)),0)</f>
        <v>0</v>
      </c>
      <c r="R32" s="61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x14ac:dyDescent="0.3">
      <c r="A33" s="110"/>
      <c r="B33" s="111"/>
      <c r="C33" s="7"/>
      <c r="D33" s="6"/>
      <c r="E33" s="7"/>
      <c r="F33" s="7"/>
      <c r="G33" s="7"/>
      <c r="H33" s="29"/>
      <c r="I33" s="6"/>
      <c r="J33" s="7"/>
      <c r="K33" s="7"/>
      <c r="L33" s="112"/>
      <c r="M33" s="7"/>
      <c r="N33" s="6"/>
      <c r="O33" s="7"/>
      <c r="P33" s="7"/>
      <c r="Q33" s="112"/>
      <c r="R33" s="22"/>
      <c r="S33" s="11"/>
      <c r="BR33" s="3"/>
      <c r="BS33" s="3"/>
      <c r="BT33" s="3"/>
      <c r="BU33" s="3"/>
      <c r="BV33" s="3"/>
    </row>
    <row r="34" spans="1:74" x14ac:dyDescent="0.3">
      <c r="A34" s="96"/>
      <c r="B34" s="97"/>
      <c r="C34" s="7"/>
      <c r="D34" s="6"/>
      <c r="E34" s="7"/>
      <c r="F34" s="7"/>
      <c r="G34" s="7"/>
      <c r="H34" s="29"/>
      <c r="I34" s="6"/>
      <c r="J34" s="7"/>
      <c r="K34" s="7"/>
      <c r="L34" s="112"/>
      <c r="M34" s="7"/>
      <c r="N34" s="6"/>
      <c r="O34" s="7"/>
      <c r="P34" s="7"/>
      <c r="Q34" s="112"/>
      <c r="R34" s="22"/>
      <c r="S34" s="11"/>
      <c r="BR34" s="3"/>
      <c r="BS34" s="3"/>
      <c r="BT34" s="3"/>
      <c r="BU34" s="3"/>
      <c r="BV34" s="3"/>
    </row>
    <row r="35" spans="1:74" s="14" customFormat="1" x14ac:dyDescent="0.3">
      <c r="A35" s="113"/>
      <c r="B35" s="114" t="s">
        <v>83</v>
      </c>
      <c r="C35" s="92" t="s">
        <v>18</v>
      </c>
      <c r="D35" s="90"/>
      <c r="E35" s="92"/>
      <c r="F35" s="92"/>
      <c r="G35" s="92" t="s">
        <v>19</v>
      </c>
      <c r="H35" s="93"/>
      <c r="I35" s="90"/>
      <c r="J35" s="92"/>
      <c r="K35" s="92"/>
      <c r="L35" s="94"/>
      <c r="M35" s="92"/>
      <c r="N35" s="90"/>
      <c r="O35" s="92"/>
      <c r="P35" s="92"/>
      <c r="Q35" s="94"/>
      <c r="R35" s="24"/>
      <c r="S35" s="1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x14ac:dyDescent="0.3">
      <c r="A36" s="96"/>
      <c r="B36" s="97"/>
      <c r="C36" s="100">
        <v>0</v>
      </c>
      <c r="D36" s="6"/>
      <c r="E36" s="7"/>
      <c r="F36" s="7"/>
      <c r="G36" s="30">
        <f>C36</f>
        <v>0</v>
      </c>
      <c r="H36" s="98">
        <v>0</v>
      </c>
      <c r="I36" s="6"/>
      <c r="J36" s="7"/>
      <c r="K36" s="7"/>
      <c r="L36" s="99">
        <f>H36</f>
        <v>0</v>
      </c>
      <c r="M36" s="100">
        <v>0</v>
      </c>
      <c r="N36" s="6"/>
      <c r="O36" s="7"/>
      <c r="P36" s="7"/>
      <c r="Q36" s="99">
        <f>M36</f>
        <v>0</v>
      </c>
      <c r="R36" s="25"/>
      <c r="S36" s="15"/>
      <c r="BR36" s="3"/>
      <c r="BS36" s="3"/>
      <c r="BT36" s="3"/>
      <c r="BU36" s="3"/>
      <c r="BV36" s="3"/>
    </row>
    <row r="37" spans="1:74" x14ac:dyDescent="0.3">
      <c r="A37" s="96"/>
      <c r="B37" s="97"/>
      <c r="C37" s="100">
        <v>0</v>
      </c>
      <c r="D37" s="6"/>
      <c r="E37" s="7"/>
      <c r="F37" s="7"/>
      <c r="G37" s="30">
        <f>C37</f>
        <v>0</v>
      </c>
      <c r="H37" s="98">
        <v>0</v>
      </c>
      <c r="I37" s="6"/>
      <c r="J37" s="7"/>
      <c r="K37" s="7"/>
      <c r="L37" s="99">
        <f>H37</f>
        <v>0</v>
      </c>
      <c r="M37" s="100">
        <v>0</v>
      </c>
      <c r="N37" s="6"/>
      <c r="O37" s="7"/>
      <c r="P37" s="7"/>
      <c r="Q37" s="99">
        <f>M37</f>
        <v>0</v>
      </c>
      <c r="R37" s="25"/>
      <c r="S37" s="15"/>
      <c r="BR37" s="3"/>
      <c r="BS37" s="3"/>
      <c r="BT37" s="3"/>
      <c r="BU37" s="3"/>
      <c r="BV37" s="3"/>
    </row>
    <row r="38" spans="1:74" s="14" customFormat="1" x14ac:dyDescent="0.3">
      <c r="A38" s="115"/>
      <c r="B38" s="116" t="s">
        <v>20</v>
      </c>
      <c r="C38" s="107"/>
      <c r="D38" s="108"/>
      <c r="E38" s="107"/>
      <c r="F38" s="107"/>
      <c r="G38" s="107">
        <f>SUM(G36:G37)</f>
        <v>0</v>
      </c>
      <c r="H38" s="61"/>
      <c r="I38" s="108"/>
      <c r="J38" s="107"/>
      <c r="K38" s="107"/>
      <c r="L38" s="109">
        <f>SUM(L36:L37)</f>
        <v>0</v>
      </c>
      <c r="M38" s="108"/>
      <c r="N38" s="108"/>
      <c r="O38" s="107"/>
      <c r="P38" s="107"/>
      <c r="Q38" s="109">
        <f>SUM(Q36:Q37)</f>
        <v>0</v>
      </c>
      <c r="R38" s="2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x14ac:dyDescent="0.3">
      <c r="A39" s="96"/>
      <c r="B39" s="97"/>
      <c r="C39" s="7"/>
      <c r="D39" s="6"/>
      <c r="E39" s="7"/>
      <c r="F39" s="7"/>
      <c r="G39" s="7"/>
      <c r="H39" s="29"/>
      <c r="I39" s="6"/>
      <c r="J39" s="7"/>
      <c r="K39" s="7"/>
      <c r="L39" s="112"/>
      <c r="M39" s="7"/>
      <c r="N39" s="6"/>
      <c r="O39" s="7"/>
      <c r="P39" s="7"/>
      <c r="Q39" s="112"/>
      <c r="R39" s="22"/>
      <c r="S39" s="11"/>
      <c r="BR39" s="3"/>
      <c r="BS39" s="3"/>
      <c r="BT39" s="3"/>
      <c r="BU39" s="3"/>
      <c r="BV39" s="3"/>
    </row>
    <row r="40" spans="1:74" x14ac:dyDescent="0.3">
      <c r="A40" s="96"/>
      <c r="B40" s="97"/>
      <c r="C40" s="7"/>
      <c r="D40" s="6"/>
      <c r="E40" s="7"/>
      <c r="F40" s="7"/>
      <c r="G40" s="7"/>
      <c r="H40" s="29"/>
      <c r="I40" s="6"/>
      <c r="J40" s="7"/>
      <c r="K40" s="7"/>
      <c r="L40" s="112"/>
      <c r="M40" s="7"/>
      <c r="N40" s="6"/>
      <c r="O40" s="7"/>
      <c r="P40" s="7"/>
      <c r="Q40" s="112"/>
      <c r="R40" s="22"/>
      <c r="S40" s="11"/>
      <c r="BR40" s="3"/>
      <c r="BS40" s="3"/>
      <c r="BT40" s="3"/>
      <c r="BU40" s="3"/>
      <c r="BV40" s="3"/>
    </row>
    <row r="41" spans="1:74" s="14" customFormat="1" x14ac:dyDescent="0.3">
      <c r="A41" s="113"/>
      <c r="B41" s="114" t="s">
        <v>21</v>
      </c>
      <c r="C41" s="92"/>
      <c r="D41" s="90"/>
      <c r="E41" s="92"/>
      <c r="F41" s="92"/>
      <c r="G41" s="92"/>
      <c r="H41" s="93"/>
      <c r="I41" s="90"/>
      <c r="J41" s="92"/>
      <c r="K41" s="92"/>
      <c r="L41" s="94"/>
      <c r="M41" s="92"/>
      <c r="N41" s="90"/>
      <c r="O41" s="92"/>
      <c r="P41" s="92"/>
      <c r="Q41" s="94"/>
      <c r="R41" s="24"/>
      <c r="S41" s="1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x14ac:dyDescent="0.3">
      <c r="A42" s="96"/>
      <c r="B42" s="97" t="s">
        <v>16</v>
      </c>
      <c r="C42" s="100">
        <v>0</v>
      </c>
      <c r="D42" s="6" t="s">
        <v>16</v>
      </c>
      <c r="E42" s="30"/>
      <c r="F42" s="30"/>
      <c r="G42" s="30">
        <f>C42</f>
        <v>0</v>
      </c>
      <c r="H42" s="98">
        <v>0</v>
      </c>
      <c r="I42" s="6" t="s">
        <v>16</v>
      </c>
      <c r="J42" s="30"/>
      <c r="K42" s="30"/>
      <c r="L42" s="99">
        <f>H42</f>
        <v>0</v>
      </c>
      <c r="M42" s="100">
        <v>0</v>
      </c>
      <c r="N42" s="6" t="s">
        <v>16</v>
      </c>
      <c r="O42" s="30"/>
      <c r="P42" s="30"/>
      <c r="Q42" s="99">
        <f>M42</f>
        <v>0</v>
      </c>
      <c r="R42" s="25"/>
      <c r="S42" s="15"/>
      <c r="BR42" s="3"/>
      <c r="BS42" s="3"/>
      <c r="BT42" s="3"/>
      <c r="BU42" s="3"/>
      <c r="BV42" s="3"/>
    </row>
    <row r="43" spans="1:74" x14ac:dyDescent="0.3">
      <c r="A43" s="96"/>
      <c r="B43" s="97" t="s">
        <v>16</v>
      </c>
      <c r="C43" s="100">
        <v>0</v>
      </c>
      <c r="D43" s="6"/>
      <c r="E43" s="30"/>
      <c r="F43" s="30"/>
      <c r="G43" s="30">
        <f>C43</f>
        <v>0</v>
      </c>
      <c r="H43" s="98">
        <v>0</v>
      </c>
      <c r="I43" s="6"/>
      <c r="J43" s="30"/>
      <c r="K43" s="30"/>
      <c r="L43" s="99">
        <f>H43</f>
        <v>0</v>
      </c>
      <c r="M43" s="100">
        <v>0</v>
      </c>
      <c r="N43" s="6"/>
      <c r="O43" s="30"/>
      <c r="P43" s="30"/>
      <c r="Q43" s="99">
        <f>M43</f>
        <v>0</v>
      </c>
      <c r="R43" s="25"/>
      <c r="S43" s="15"/>
      <c r="BR43" s="3"/>
      <c r="BS43" s="3"/>
      <c r="BT43" s="3"/>
      <c r="BU43" s="3"/>
      <c r="BV43" s="3"/>
    </row>
    <row r="44" spans="1:74" s="17" customFormat="1" x14ac:dyDescent="0.3">
      <c r="A44" s="115"/>
      <c r="B44" s="116" t="s">
        <v>22</v>
      </c>
      <c r="C44" s="107"/>
      <c r="D44" s="108"/>
      <c r="E44" s="107"/>
      <c r="F44" s="107"/>
      <c r="G44" s="107">
        <f>SUM(G42:G43)</f>
        <v>0</v>
      </c>
      <c r="H44" s="61">
        <f>SUM(H42:H43)</f>
        <v>0</v>
      </c>
      <c r="I44" s="108"/>
      <c r="J44" s="107"/>
      <c r="K44" s="107"/>
      <c r="L44" s="109">
        <f>SUM(L42:L43)</f>
        <v>0</v>
      </c>
      <c r="M44" s="107"/>
      <c r="N44" s="108"/>
      <c r="O44" s="107"/>
      <c r="P44" s="107"/>
      <c r="Q44" s="109">
        <f>SUM(Q42:Q43)</f>
        <v>0</v>
      </c>
      <c r="R44" s="26"/>
      <c r="S44" s="1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x14ac:dyDescent="0.3">
      <c r="A45" s="96"/>
      <c r="B45" s="97"/>
      <c r="C45" s="7"/>
      <c r="D45" s="6"/>
      <c r="E45" s="7"/>
      <c r="F45" s="7"/>
      <c r="G45" s="7"/>
      <c r="H45" s="29"/>
      <c r="I45" s="6"/>
      <c r="J45" s="7"/>
      <c r="K45" s="7"/>
      <c r="L45" s="112"/>
      <c r="M45" s="7"/>
      <c r="N45" s="6"/>
      <c r="O45" s="7"/>
      <c r="P45" s="7"/>
      <c r="Q45" s="112"/>
      <c r="R45" s="22"/>
      <c r="S45" s="11"/>
      <c r="BR45" s="3"/>
      <c r="BS45" s="3"/>
      <c r="BT45" s="3"/>
      <c r="BU45" s="3"/>
      <c r="BV45" s="3"/>
    </row>
    <row r="46" spans="1:74" s="14" customFormat="1" x14ac:dyDescent="0.3">
      <c r="A46" s="113"/>
      <c r="B46" s="114" t="s">
        <v>53</v>
      </c>
      <c r="C46" s="117" t="s">
        <v>88</v>
      </c>
      <c r="D46" s="118" t="s">
        <v>87</v>
      </c>
      <c r="E46" s="117" t="s">
        <v>6</v>
      </c>
      <c r="F46" s="117" t="s">
        <v>89</v>
      </c>
      <c r="G46" s="117" t="s">
        <v>77</v>
      </c>
      <c r="H46" s="117" t="s">
        <v>88</v>
      </c>
      <c r="I46" s="118" t="s">
        <v>87</v>
      </c>
      <c r="J46" s="117" t="s">
        <v>6</v>
      </c>
      <c r="K46" s="117" t="s">
        <v>89</v>
      </c>
      <c r="L46" s="137" t="s">
        <v>78</v>
      </c>
      <c r="M46" s="117" t="s">
        <v>88</v>
      </c>
      <c r="N46" s="118" t="s">
        <v>87</v>
      </c>
      <c r="O46" s="117" t="s">
        <v>6</v>
      </c>
      <c r="P46" s="117" t="s">
        <v>89</v>
      </c>
      <c r="Q46" s="137" t="s">
        <v>79</v>
      </c>
      <c r="R46" s="24"/>
      <c r="S46" s="1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x14ac:dyDescent="0.3">
      <c r="A47" s="96"/>
      <c r="B47" s="97"/>
      <c r="C47" s="100"/>
      <c r="D47" s="87">
        <v>0</v>
      </c>
      <c r="E47" s="7">
        <f>C47*D47</f>
        <v>0</v>
      </c>
      <c r="F47" s="30">
        <f>E47*0.235</f>
        <v>0</v>
      </c>
      <c r="G47" s="7">
        <f>E47+F47</f>
        <v>0</v>
      </c>
      <c r="H47" s="98"/>
      <c r="I47" s="87">
        <v>0</v>
      </c>
      <c r="J47" s="7">
        <f>H47*I47</f>
        <v>0</v>
      </c>
      <c r="K47" s="30">
        <f>J47*0.235</f>
        <v>0</v>
      </c>
      <c r="L47" s="7">
        <f>J47+K47</f>
        <v>0</v>
      </c>
      <c r="M47" s="98"/>
      <c r="N47" s="87">
        <v>0</v>
      </c>
      <c r="O47" s="7">
        <f>M47*N47</f>
        <v>0</v>
      </c>
      <c r="P47" s="30">
        <f>O47*0.235</f>
        <v>0</v>
      </c>
      <c r="Q47" s="7">
        <f>O47+P47</f>
        <v>0</v>
      </c>
      <c r="R47" s="22"/>
      <c r="S47" s="11"/>
      <c r="BR47" s="3"/>
      <c r="BS47" s="3"/>
      <c r="BT47" s="3"/>
      <c r="BU47" s="3"/>
      <c r="BV47" s="3"/>
    </row>
    <row r="48" spans="1:74" x14ac:dyDescent="0.3">
      <c r="A48" s="96"/>
      <c r="B48" s="97"/>
      <c r="C48" s="100"/>
      <c r="D48" s="87">
        <v>0</v>
      </c>
      <c r="E48" s="7">
        <f t="shared" ref="E48:E49" si="33">C48*D48</f>
        <v>0</v>
      </c>
      <c r="F48" s="30">
        <f>E48*0.235</f>
        <v>0</v>
      </c>
      <c r="G48" s="7">
        <f t="shared" ref="G48:G49" si="34">E48+F48</f>
        <v>0</v>
      </c>
      <c r="H48" s="98"/>
      <c r="I48" s="87">
        <v>0</v>
      </c>
      <c r="J48" s="7">
        <f t="shared" ref="J48:J49" si="35">H48*I48</f>
        <v>0</v>
      </c>
      <c r="K48" s="30">
        <f>J48*0.235</f>
        <v>0</v>
      </c>
      <c r="L48" s="7">
        <f t="shared" ref="L48:L49" si="36">J48+K48</f>
        <v>0</v>
      </c>
      <c r="M48" s="98"/>
      <c r="N48" s="87">
        <v>0</v>
      </c>
      <c r="O48" s="7">
        <f t="shared" ref="O48:O49" si="37">M48*N48</f>
        <v>0</v>
      </c>
      <c r="P48" s="30">
        <f>O48*0.235</f>
        <v>0</v>
      </c>
      <c r="Q48" s="7">
        <f t="shared" ref="Q48:Q49" si="38">O48+P48</f>
        <v>0</v>
      </c>
      <c r="R48" s="22"/>
      <c r="S48" s="11"/>
      <c r="BR48" s="3"/>
      <c r="BS48" s="3"/>
      <c r="BT48" s="3"/>
      <c r="BU48" s="3"/>
      <c r="BV48" s="3"/>
    </row>
    <row r="49" spans="1:74" x14ac:dyDescent="0.3">
      <c r="A49" s="96"/>
      <c r="B49" s="97"/>
      <c r="C49" s="100"/>
      <c r="D49" s="87">
        <v>0</v>
      </c>
      <c r="E49" s="7">
        <f t="shared" si="33"/>
        <v>0</v>
      </c>
      <c r="F49" s="30">
        <f>E49*0.235</f>
        <v>0</v>
      </c>
      <c r="G49" s="7">
        <f t="shared" si="34"/>
        <v>0</v>
      </c>
      <c r="H49" s="98"/>
      <c r="I49" s="87">
        <v>0</v>
      </c>
      <c r="J49" s="7">
        <f t="shared" si="35"/>
        <v>0</v>
      </c>
      <c r="K49" s="30">
        <f>J49*0.235</f>
        <v>0</v>
      </c>
      <c r="L49" s="7">
        <f t="shared" si="36"/>
        <v>0</v>
      </c>
      <c r="M49" s="98"/>
      <c r="N49" s="87">
        <v>0</v>
      </c>
      <c r="O49" s="7">
        <f t="shared" si="37"/>
        <v>0</v>
      </c>
      <c r="P49" s="30">
        <f>O49*0.235</f>
        <v>0</v>
      </c>
      <c r="Q49" s="7">
        <f t="shared" si="38"/>
        <v>0</v>
      </c>
      <c r="R49" s="22"/>
      <c r="S49" s="11"/>
      <c r="BR49" s="3"/>
      <c r="BS49" s="3"/>
      <c r="BT49" s="3"/>
      <c r="BU49" s="3"/>
      <c r="BV49" s="3"/>
    </row>
    <row r="50" spans="1:74" s="17" customFormat="1" x14ac:dyDescent="0.3">
      <c r="A50" s="115"/>
      <c r="B50" s="116" t="s">
        <v>25</v>
      </c>
      <c r="C50" s="107"/>
      <c r="D50" s="108"/>
      <c r="E50" s="107">
        <f>SUM(E44:E49)</f>
        <v>0</v>
      </c>
      <c r="F50" s="107">
        <f>SUM(F44:F49)</f>
        <v>0</v>
      </c>
      <c r="G50" s="107">
        <f>ROUND((SUM(G47:G49)),0)</f>
        <v>0</v>
      </c>
      <c r="H50" s="61"/>
      <c r="I50" s="108"/>
      <c r="J50" s="107">
        <f>SUM(J44:J49)</f>
        <v>0</v>
      </c>
      <c r="K50" s="107">
        <f>SUM(K44:K49)</f>
        <v>0</v>
      </c>
      <c r="L50" s="109">
        <f>ROUND((SUM(L47:L49)),0)</f>
        <v>0</v>
      </c>
      <c r="M50" s="107"/>
      <c r="N50" s="108"/>
      <c r="O50" s="107">
        <f>SUM(O44:O49)</f>
        <v>0</v>
      </c>
      <c r="P50" s="107">
        <f>SUM(P44:P49)</f>
        <v>0</v>
      </c>
      <c r="Q50" s="109">
        <f>ROUND((SUM(Q47:Q49)),0)</f>
        <v>0</v>
      </c>
      <c r="R50" s="26"/>
      <c r="S50" s="1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x14ac:dyDescent="0.3">
      <c r="A51" s="96"/>
      <c r="B51" s="97"/>
      <c r="C51" s="7"/>
      <c r="D51" s="6"/>
      <c r="E51" s="7"/>
      <c r="F51" s="7"/>
      <c r="G51" s="7"/>
      <c r="H51" s="29"/>
      <c r="I51" s="6"/>
      <c r="J51" s="7"/>
      <c r="K51" s="7"/>
      <c r="L51" s="112"/>
      <c r="M51" s="7"/>
      <c r="N51" s="6"/>
      <c r="O51" s="7"/>
      <c r="P51" s="7"/>
      <c r="Q51" s="112"/>
      <c r="R51" s="22"/>
      <c r="S51" s="11"/>
      <c r="BR51" s="3"/>
      <c r="BS51" s="3"/>
      <c r="BT51" s="3"/>
      <c r="BU51" s="3"/>
      <c r="BV51" s="3"/>
    </row>
    <row r="52" spans="1:74" s="14" customFormat="1" x14ac:dyDescent="0.3">
      <c r="A52" s="113"/>
      <c r="B52" s="114" t="s">
        <v>54</v>
      </c>
      <c r="C52" s="92"/>
      <c r="D52" s="90"/>
      <c r="E52" s="92"/>
      <c r="F52" s="117"/>
      <c r="G52" s="119" t="s">
        <v>77</v>
      </c>
      <c r="H52" s="93"/>
      <c r="I52" s="90"/>
      <c r="J52" s="92"/>
      <c r="K52" s="92"/>
      <c r="L52" s="119" t="s">
        <v>78</v>
      </c>
      <c r="M52" s="92"/>
      <c r="N52" s="90"/>
      <c r="O52" s="92"/>
      <c r="P52" s="92"/>
      <c r="Q52" s="119" t="s">
        <v>79</v>
      </c>
      <c r="R52" s="24"/>
      <c r="S52" s="1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x14ac:dyDescent="0.3">
      <c r="A53" s="142" t="s">
        <v>55</v>
      </c>
      <c r="B53" s="149"/>
      <c r="C53" s="140" t="s">
        <v>57</v>
      </c>
      <c r="D53" s="141"/>
      <c r="E53" s="141"/>
      <c r="F53" s="57"/>
      <c r="G53" s="84">
        <v>0</v>
      </c>
      <c r="H53" s="140" t="s">
        <v>57</v>
      </c>
      <c r="I53" s="141"/>
      <c r="J53" s="141"/>
      <c r="K53" s="57"/>
      <c r="L53" s="84">
        <v>0</v>
      </c>
      <c r="M53" s="140" t="s">
        <v>57</v>
      </c>
      <c r="N53" s="141"/>
      <c r="O53" s="141"/>
      <c r="P53" s="57"/>
      <c r="Q53" s="84">
        <v>0</v>
      </c>
      <c r="R53" s="11"/>
      <c r="S53" s="11"/>
      <c r="BR53" s="3"/>
      <c r="BS53" s="3"/>
      <c r="BT53" s="3"/>
      <c r="BU53" s="3"/>
      <c r="BV53" s="3"/>
    </row>
    <row r="54" spans="1:74" x14ac:dyDescent="0.3">
      <c r="A54" s="142"/>
      <c r="B54" s="149"/>
      <c r="C54" s="140" t="s">
        <v>56</v>
      </c>
      <c r="D54" s="141"/>
      <c r="E54" s="141"/>
      <c r="F54" s="85">
        <v>0.1</v>
      </c>
      <c r="G54" s="58">
        <f>G53*F54</f>
        <v>0</v>
      </c>
      <c r="H54" s="140" t="s">
        <v>56</v>
      </c>
      <c r="I54" s="141"/>
      <c r="J54" s="141"/>
      <c r="K54" s="85">
        <v>0.1</v>
      </c>
      <c r="L54" s="58">
        <f>L53*K54</f>
        <v>0</v>
      </c>
      <c r="M54" s="140" t="s">
        <v>56</v>
      </c>
      <c r="N54" s="141"/>
      <c r="O54" s="141"/>
      <c r="P54" s="85">
        <v>0.1</v>
      </c>
      <c r="Q54" s="58">
        <f>Q53*P54</f>
        <v>0</v>
      </c>
      <c r="R54" s="11"/>
      <c r="S54" s="11"/>
      <c r="BR54" s="3"/>
      <c r="BS54" s="3"/>
      <c r="BT54" s="3"/>
      <c r="BU54" s="3"/>
      <c r="BV54" s="3"/>
    </row>
    <row r="55" spans="1:74" x14ac:dyDescent="0.3">
      <c r="A55" s="142"/>
      <c r="B55" s="149"/>
      <c r="C55" s="140" t="s">
        <v>58</v>
      </c>
      <c r="D55" s="141"/>
      <c r="E55" s="141"/>
      <c r="F55" s="57"/>
      <c r="G55" s="58">
        <f>+ROUND((SUM(G53:G54)),0)</f>
        <v>0</v>
      </c>
      <c r="H55" s="140" t="s">
        <v>58</v>
      </c>
      <c r="I55" s="141"/>
      <c r="J55" s="141"/>
      <c r="K55" s="57"/>
      <c r="L55" s="58">
        <f>+ROUND((SUM(L53:L54)),0)</f>
        <v>0</v>
      </c>
      <c r="M55" s="140" t="s">
        <v>58</v>
      </c>
      <c r="N55" s="141"/>
      <c r="O55" s="141"/>
      <c r="P55" s="57"/>
      <c r="Q55" s="58">
        <f>+ROUND((SUM(Q53:Q54)),0)</f>
        <v>0</v>
      </c>
      <c r="R55" s="11"/>
      <c r="S55" s="11"/>
      <c r="BR55" s="3"/>
      <c r="BS55" s="3"/>
      <c r="BT55" s="3"/>
      <c r="BU55" s="3"/>
      <c r="BV55" s="3"/>
    </row>
    <row r="56" spans="1:74" x14ac:dyDescent="0.3">
      <c r="A56" s="142"/>
      <c r="B56" s="149"/>
      <c r="C56" s="140" t="s">
        <v>59</v>
      </c>
      <c r="D56" s="141"/>
      <c r="E56" s="141"/>
      <c r="F56" s="141"/>
      <c r="G56" s="58">
        <f>ROUND(G55-G57,0)</f>
        <v>0</v>
      </c>
      <c r="H56" s="140" t="s">
        <v>59</v>
      </c>
      <c r="I56" s="141"/>
      <c r="J56" s="141"/>
      <c r="K56" s="141"/>
      <c r="L56" s="58">
        <f>ROUND(L55-L57,0)</f>
        <v>0</v>
      </c>
      <c r="M56" s="140" t="s">
        <v>59</v>
      </c>
      <c r="N56" s="141"/>
      <c r="O56" s="141"/>
      <c r="P56" s="141"/>
      <c r="Q56" s="58">
        <f>ROUND(Q55-Q57,0)</f>
        <v>0</v>
      </c>
      <c r="R56" s="11"/>
      <c r="S56" s="11"/>
      <c r="BR56" s="3"/>
      <c r="BS56" s="3"/>
      <c r="BT56" s="3"/>
      <c r="BU56" s="3"/>
      <c r="BV56" s="3"/>
    </row>
    <row r="57" spans="1:74" s="71" customFormat="1" x14ac:dyDescent="0.3">
      <c r="A57" s="142"/>
      <c r="B57" s="149"/>
      <c r="C57" s="140" t="s">
        <v>60</v>
      </c>
      <c r="D57" s="141"/>
      <c r="E57" s="141"/>
      <c r="F57" s="141"/>
      <c r="G57" s="58">
        <f>IF(G55&gt;25000,25000,G55)</f>
        <v>0</v>
      </c>
      <c r="H57" s="140" t="s">
        <v>60</v>
      </c>
      <c r="I57" s="141"/>
      <c r="J57" s="141"/>
      <c r="K57" s="141"/>
      <c r="L57" s="58">
        <f>IF(L55&gt;25000,25000,L55)</f>
        <v>0</v>
      </c>
      <c r="M57" s="140" t="s">
        <v>60</v>
      </c>
      <c r="N57" s="141"/>
      <c r="O57" s="141"/>
      <c r="P57" s="141"/>
      <c r="Q57" s="58">
        <f>IF(Q55&gt;25000,25000,Q55)</f>
        <v>0</v>
      </c>
      <c r="R57" s="11"/>
      <c r="S57" s="11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</row>
    <row r="58" spans="1:74" x14ac:dyDescent="0.3">
      <c r="A58" s="152" t="s">
        <v>61</v>
      </c>
      <c r="B58" s="153"/>
      <c r="C58" s="140" t="s">
        <v>57</v>
      </c>
      <c r="D58" s="141"/>
      <c r="E58" s="141"/>
      <c r="F58" s="57"/>
      <c r="G58" s="84">
        <v>0</v>
      </c>
      <c r="H58" s="140" t="s">
        <v>57</v>
      </c>
      <c r="I58" s="141"/>
      <c r="J58" s="141"/>
      <c r="K58" s="57"/>
      <c r="L58" s="84">
        <v>0</v>
      </c>
      <c r="M58" s="140" t="s">
        <v>57</v>
      </c>
      <c r="N58" s="141"/>
      <c r="O58" s="141"/>
      <c r="P58" s="57"/>
      <c r="Q58" s="84">
        <v>0</v>
      </c>
      <c r="R58" s="11"/>
      <c r="S58" s="11"/>
      <c r="BR58" s="3"/>
      <c r="BS58" s="3"/>
      <c r="BT58" s="3"/>
      <c r="BU58" s="3"/>
      <c r="BV58" s="3"/>
    </row>
    <row r="59" spans="1:74" x14ac:dyDescent="0.3">
      <c r="A59" s="152"/>
      <c r="B59" s="153"/>
      <c r="C59" s="140" t="s">
        <v>56</v>
      </c>
      <c r="D59" s="141"/>
      <c r="E59" s="141"/>
      <c r="F59" s="85">
        <v>0.1</v>
      </c>
      <c r="G59" s="58">
        <f>G58*F59</f>
        <v>0</v>
      </c>
      <c r="H59" s="140" t="s">
        <v>56</v>
      </c>
      <c r="I59" s="141"/>
      <c r="J59" s="141"/>
      <c r="K59" s="85">
        <v>0.1</v>
      </c>
      <c r="L59" s="58">
        <f>L58*K59</f>
        <v>0</v>
      </c>
      <c r="M59" s="140" t="s">
        <v>56</v>
      </c>
      <c r="N59" s="141"/>
      <c r="O59" s="141"/>
      <c r="P59" s="85">
        <v>0.1</v>
      </c>
      <c r="Q59" s="58">
        <f>Q58*P59</f>
        <v>0</v>
      </c>
      <c r="R59" s="11"/>
      <c r="S59" s="11"/>
      <c r="BR59" s="3"/>
      <c r="BS59" s="3"/>
      <c r="BT59" s="3"/>
      <c r="BU59" s="3"/>
      <c r="BV59" s="3"/>
    </row>
    <row r="60" spans="1:74" x14ac:dyDescent="0.3">
      <c r="A60" s="152"/>
      <c r="B60" s="153"/>
      <c r="C60" s="140" t="s">
        <v>58</v>
      </c>
      <c r="D60" s="141"/>
      <c r="E60" s="141"/>
      <c r="F60" s="57"/>
      <c r="G60" s="58">
        <f>+ROUND((SUM(G58:G59)),0)</f>
        <v>0</v>
      </c>
      <c r="H60" s="140" t="s">
        <v>58</v>
      </c>
      <c r="I60" s="141"/>
      <c r="J60" s="141"/>
      <c r="K60" s="57"/>
      <c r="L60" s="58">
        <f>+ROUND((SUM(L58:L59)),0)</f>
        <v>0</v>
      </c>
      <c r="M60" s="140" t="s">
        <v>58</v>
      </c>
      <c r="N60" s="141"/>
      <c r="O60" s="141"/>
      <c r="P60" s="57"/>
      <c r="Q60" s="58">
        <f>+ROUND((SUM(Q58:Q59)),0)</f>
        <v>0</v>
      </c>
      <c r="R60" s="11"/>
      <c r="S60" s="11"/>
      <c r="BR60" s="3"/>
      <c r="BS60" s="3"/>
      <c r="BT60" s="3"/>
      <c r="BU60" s="3"/>
      <c r="BV60" s="3"/>
    </row>
    <row r="61" spans="1:74" x14ac:dyDescent="0.3">
      <c r="A61" s="152"/>
      <c r="B61" s="153"/>
      <c r="C61" s="140" t="s">
        <v>59</v>
      </c>
      <c r="D61" s="141"/>
      <c r="E61" s="141"/>
      <c r="F61" s="141"/>
      <c r="G61" s="58">
        <f>ROUND(G60-G62,0)</f>
        <v>0</v>
      </c>
      <c r="H61" s="140" t="s">
        <v>59</v>
      </c>
      <c r="I61" s="141"/>
      <c r="J61" s="141"/>
      <c r="K61" s="141"/>
      <c r="L61" s="58">
        <f>ROUND(L60-L62,0)</f>
        <v>0</v>
      </c>
      <c r="M61" s="140" t="s">
        <v>59</v>
      </c>
      <c r="N61" s="141"/>
      <c r="O61" s="141"/>
      <c r="P61" s="141"/>
      <c r="Q61" s="58">
        <f>ROUND(Q60-Q62,0)</f>
        <v>0</v>
      </c>
      <c r="R61" s="11"/>
      <c r="S61" s="11"/>
      <c r="BR61" s="3"/>
      <c r="BS61" s="3"/>
      <c r="BT61" s="3"/>
      <c r="BU61" s="3"/>
      <c r="BV61" s="3"/>
    </row>
    <row r="62" spans="1:74" s="71" customFormat="1" x14ac:dyDescent="0.3">
      <c r="A62" s="152"/>
      <c r="B62" s="153"/>
      <c r="C62" s="140" t="s">
        <v>60</v>
      </c>
      <c r="D62" s="141"/>
      <c r="E62" s="141"/>
      <c r="F62" s="141"/>
      <c r="G62" s="58">
        <f>IF(G60&gt;25000,25000,G60)</f>
        <v>0</v>
      </c>
      <c r="H62" s="140" t="s">
        <v>60</v>
      </c>
      <c r="I62" s="141"/>
      <c r="J62" s="141"/>
      <c r="K62" s="141"/>
      <c r="L62" s="58">
        <f>IF(L60&gt;25000,25000,L60)</f>
        <v>0</v>
      </c>
      <c r="M62" s="140" t="s">
        <v>60</v>
      </c>
      <c r="N62" s="141"/>
      <c r="O62" s="141"/>
      <c r="P62" s="141"/>
      <c r="Q62" s="58">
        <f>IF(Q60&gt;25000,25000,Q60)</f>
        <v>0</v>
      </c>
      <c r="R62" s="11"/>
      <c r="S62" s="11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</row>
    <row r="63" spans="1:74" x14ac:dyDescent="0.3">
      <c r="A63" s="142" t="s">
        <v>62</v>
      </c>
      <c r="B63" s="149"/>
      <c r="C63" s="140" t="s">
        <v>57</v>
      </c>
      <c r="D63" s="141"/>
      <c r="E63" s="141"/>
      <c r="F63" s="57"/>
      <c r="G63" s="84">
        <v>0</v>
      </c>
      <c r="H63" s="140" t="s">
        <v>57</v>
      </c>
      <c r="I63" s="141"/>
      <c r="J63" s="141"/>
      <c r="K63" s="57"/>
      <c r="L63" s="84">
        <v>0</v>
      </c>
      <c r="M63" s="140" t="s">
        <v>57</v>
      </c>
      <c r="N63" s="141"/>
      <c r="O63" s="141"/>
      <c r="P63" s="57"/>
      <c r="Q63" s="84">
        <v>0</v>
      </c>
      <c r="R63" s="11"/>
      <c r="S63" s="11"/>
      <c r="BR63" s="3"/>
      <c r="BS63" s="3"/>
      <c r="BT63" s="3"/>
      <c r="BU63" s="3"/>
      <c r="BV63" s="3"/>
    </row>
    <row r="64" spans="1:74" x14ac:dyDescent="0.3">
      <c r="A64" s="142"/>
      <c r="B64" s="149"/>
      <c r="C64" s="140" t="s">
        <v>56</v>
      </c>
      <c r="D64" s="141"/>
      <c r="E64" s="141"/>
      <c r="F64" s="85">
        <v>0.1</v>
      </c>
      <c r="G64" s="58">
        <f>G63*F64</f>
        <v>0</v>
      </c>
      <c r="H64" s="140" t="s">
        <v>56</v>
      </c>
      <c r="I64" s="141"/>
      <c r="J64" s="141"/>
      <c r="K64" s="85">
        <v>0.1</v>
      </c>
      <c r="L64" s="58">
        <f>L63*K64</f>
        <v>0</v>
      </c>
      <c r="M64" s="140" t="s">
        <v>56</v>
      </c>
      <c r="N64" s="141"/>
      <c r="O64" s="141"/>
      <c r="P64" s="85">
        <v>0.1</v>
      </c>
      <c r="Q64" s="58">
        <f>Q63*P64</f>
        <v>0</v>
      </c>
      <c r="R64" s="11"/>
      <c r="S64" s="11"/>
      <c r="BR64" s="3"/>
      <c r="BS64" s="3"/>
      <c r="BT64" s="3"/>
      <c r="BU64" s="3"/>
      <c r="BV64" s="3"/>
    </row>
    <row r="65" spans="1:74" x14ac:dyDescent="0.3">
      <c r="A65" s="142"/>
      <c r="B65" s="149"/>
      <c r="C65" s="140" t="s">
        <v>58</v>
      </c>
      <c r="D65" s="141"/>
      <c r="E65" s="141"/>
      <c r="F65" s="57"/>
      <c r="G65" s="58">
        <f>+ROUND((SUM(G63:G64)),0)</f>
        <v>0</v>
      </c>
      <c r="H65" s="140" t="s">
        <v>58</v>
      </c>
      <c r="I65" s="141"/>
      <c r="J65" s="141"/>
      <c r="K65" s="57"/>
      <c r="L65" s="58">
        <f>+ROUND((SUM(L63:L64)),0)</f>
        <v>0</v>
      </c>
      <c r="M65" s="140" t="s">
        <v>58</v>
      </c>
      <c r="N65" s="141"/>
      <c r="O65" s="141"/>
      <c r="P65" s="57"/>
      <c r="Q65" s="58">
        <f>+ROUND((SUM(Q63:Q64)),0)</f>
        <v>0</v>
      </c>
      <c r="R65" s="11"/>
      <c r="S65" s="11"/>
      <c r="BR65" s="3"/>
      <c r="BS65" s="3"/>
      <c r="BT65" s="3"/>
      <c r="BU65" s="3"/>
      <c r="BV65" s="3"/>
    </row>
    <row r="66" spans="1:74" x14ac:dyDescent="0.3">
      <c r="A66" s="142"/>
      <c r="B66" s="149"/>
      <c r="C66" s="140" t="s">
        <v>59</v>
      </c>
      <c r="D66" s="141"/>
      <c r="E66" s="141"/>
      <c r="F66" s="141"/>
      <c r="G66" s="58">
        <f>ROUND(G65-G67,0)</f>
        <v>0</v>
      </c>
      <c r="H66" s="140" t="s">
        <v>59</v>
      </c>
      <c r="I66" s="141"/>
      <c r="J66" s="141"/>
      <c r="K66" s="141"/>
      <c r="L66" s="58">
        <f>ROUND(L65-L67,0)</f>
        <v>0</v>
      </c>
      <c r="M66" s="140" t="s">
        <v>59</v>
      </c>
      <c r="N66" s="141"/>
      <c r="O66" s="141"/>
      <c r="P66" s="141"/>
      <c r="Q66" s="58">
        <f>ROUND(Q65-Q67,0)</f>
        <v>0</v>
      </c>
      <c r="R66" s="11"/>
      <c r="S66" s="11"/>
      <c r="BR66" s="3"/>
      <c r="BS66" s="3"/>
      <c r="BT66" s="3"/>
      <c r="BU66" s="3"/>
      <c r="BV66" s="3"/>
    </row>
    <row r="67" spans="1:74" s="71" customFormat="1" x14ac:dyDescent="0.3">
      <c r="A67" s="142"/>
      <c r="B67" s="149"/>
      <c r="C67" s="140" t="s">
        <v>60</v>
      </c>
      <c r="D67" s="141"/>
      <c r="E67" s="141"/>
      <c r="F67" s="141"/>
      <c r="G67" s="58">
        <f>IF(G65&gt;25000,25000,G65)</f>
        <v>0</v>
      </c>
      <c r="H67" s="140" t="s">
        <v>60</v>
      </c>
      <c r="I67" s="141"/>
      <c r="J67" s="141"/>
      <c r="K67" s="141"/>
      <c r="L67" s="58">
        <f>IF(L65&gt;25000,25000,L65)</f>
        <v>0</v>
      </c>
      <c r="M67" s="140" t="s">
        <v>60</v>
      </c>
      <c r="N67" s="141"/>
      <c r="O67" s="141"/>
      <c r="P67" s="141"/>
      <c r="Q67" s="58">
        <f>IF(Q65&gt;25000,25000,Q65)</f>
        <v>0</v>
      </c>
      <c r="R67" s="11"/>
      <c r="S67" s="11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</row>
    <row r="68" spans="1:74" x14ac:dyDescent="0.3">
      <c r="A68" s="142" t="s">
        <v>63</v>
      </c>
      <c r="B68" s="149"/>
      <c r="C68" s="140" t="s">
        <v>57</v>
      </c>
      <c r="D68" s="141"/>
      <c r="E68" s="141"/>
      <c r="F68" s="57"/>
      <c r="G68" s="84">
        <v>0</v>
      </c>
      <c r="H68" s="140" t="s">
        <v>57</v>
      </c>
      <c r="I68" s="141"/>
      <c r="J68" s="141"/>
      <c r="K68" s="57"/>
      <c r="L68" s="84">
        <v>0</v>
      </c>
      <c r="M68" s="140" t="s">
        <v>57</v>
      </c>
      <c r="N68" s="141"/>
      <c r="O68" s="141"/>
      <c r="P68" s="57"/>
      <c r="Q68" s="84">
        <v>0</v>
      </c>
      <c r="R68" s="11"/>
      <c r="S68" s="11"/>
      <c r="BR68" s="3"/>
      <c r="BS68" s="3"/>
      <c r="BT68" s="3"/>
      <c r="BU68" s="3"/>
      <c r="BV68" s="3"/>
    </row>
    <row r="69" spans="1:74" x14ac:dyDescent="0.3">
      <c r="A69" s="142"/>
      <c r="B69" s="149"/>
      <c r="C69" s="140" t="s">
        <v>56</v>
      </c>
      <c r="D69" s="141"/>
      <c r="E69" s="141"/>
      <c r="F69" s="85">
        <v>0.1</v>
      </c>
      <c r="G69" s="58">
        <f>G68*F69</f>
        <v>0</v>
      </c>
      <c r="H69" s="140" t="s">
        <v>56</v>
      </c>
      <c r="I69" s="141"/>
      <c r="J69" s="141"/>
      <c r="K69" s="85">
        <v>0.1</v>
      </c>
      <c r="L69" s="58">
        <f>L68*K69</f>
        <v>0</v>
      </c>
      <c r="M69" s="140" t="s">
        <v>56</v>
      </c>
      <c r="N69" s="141"/>
      <c r="O69" s="141"/>
      <c r="P69" s="85">
        <v>0.1</v>
      </c>
      <c r="Q69" s="58">
        <f>Q68*P69</f>
        <v>0</v>
      </c>
      <c r="R69" s="11"/>
      <c r="S69" s="11"/>
      <c r="BR69" s="3"/>
      <c r="BS69" s="3"/>
      <c r="BT69" s="3"/>
      <c r="BU69" s="3"/>
      <c r="BV69" s="3"/>
    </row>
    <row r="70" spans="1:74" x14ac:dyDescent="0.3">
      <c r="A70" s="142"/>
      <c r="B70" s="149"/>
      <c r="C70" s="140" t="s">
        <v>58</v>
      </c>
      <c r="D70" s="141"/>
      <c r="E70" s="141"/>
      <c r="F70" s="57"/>
      <c r="G70" s="58">
        <f>+ROUND((SUM(G68:G69)),0)</f>
        <v>0</v>
      </c>
      <c r="H70" s="140" t="s">
        <v>58</v>
      </c>
      <c r="I70" s="141"/>
      <c r="J70" s="141"/>
      <c r="K70" s="57"/>
      <c r="L70" s="58">
        <f>+ROUND((SUM(L68:L69)),0)</f>
        <v>0</v>
      </c>
      <c r="M70" s="140" t="s">
        <v>58</v>
      </c>
      <c r="N70" s="141"/>
      <c r="O70" s="141"/>
      <c r="P70" s="57"/>
      <c r="Q70" s="58">
        <f>+ROUND((SUM(Q68:Q69)),0)</f>
        <v>0</v>
      </c>
      <c r="R70" s="11"/>
      <c r="S70" s="11"/>
      <c r="BR70" s="3"/>
      <c r="BS70" s="3"/>
      <c r="BT70" s="3"/>
      <c r="BU70" s="3"/>
      <c r="BV70" s="3"/>
    </row>
    <row r="71" spans="1:74" x14ac:dyDescent="0.3">
      <c r="A71" s="142"/>
      <c r="B71" s="149"/>
      <c r="C71" s="140" t="s">
        <v>59</v>
      </c>
      <c r="D71" s="141"/>
      <c r="E71" s="141"/>
      <c r="F71" s="141"/>
      <c r="G71" s="58">
        <f>ROUND(G70-G72,0)</f>
        <v>0</v>
      </c>
      <c r="H71" s="140" t="s">
        <v>59</v>
      </c>
      <c r="I71" s="141"/>
      <c r="J71" s="141"/>
      <c r="K71" s="141"/>
      <c r="L71" s="58">
        <f>ROUND(L70-L72,0)</f>
        <v>0</v>
      </c>
      <c r="M71" s="140" t="s">
        <v>59</v>
      </c>
      <c r="N71" s="141"/>
      <c r="O71" s="141"/>
      <c r="P71" s="141"/>
      <c r="Q71" s="58">
        <f>ROUND(Q70-Q72,0)</f>
        <v>0</v>
      </c>
      <c r="R71" s="11"/>
      <c r="S71" s="11"/>
      <c r="BR71" s="3"/>
      <c r="BS71" s="3"/>
      <c r="BT71" s="3"/>
      <c r="BU71" s="3"/>
      <c r="BV71" s="3"/>
    </row>
    <row r="72" spans="1:74" s="71" customFormat="1" x14ac:dyDescent="0.3">
      <c r="A72" s="142"/>
      <c r="B72" s="149"/>
      <c r="C72" s="140" t="s">
        <v>60</v>
      </c>
      <c r="D72" s="141"/>
      <c r="E72" s="141"/>
      <c r="F72" s="141"/>
      <c r="G72" s="58">
        <f>IF(G70&gt;25000,25000,G70)</f>
        <v>0</v>
      </c>
      <c r="H72" s="140" t="s">
        <v>60</v>
      </c>
      <c r="I72" s="141"/>
      <c r="J72" s="141"/>
      <c r="K72" s="141"/>
      <c r="L72" s="58">
        <f>IF(L70&gt;25000,25000,L70)</f>
        <v>0</v>
      </c>
      <c r="M72" s="140" t="s">
        <v>60</v>
      </c>
      <c r="N72" s="141"/>
      <c r="O72" s="141"/>
      <c r="P72" s="141"/>
      <c r="Q72" s="58">
        <f>IF(Q70&gt;25000,25000,Q70)</f>
        <v>0</v>
      </c>
      <c r="R72" s="11"/>
      <c r="S72" s="11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</row>
    <row r="73" spans="1:74" s="17" customFormat="1" x14ac:dyDescent="0.3">
      <c r="A73" s="115"/>
      <c r="B73" s="116" t="s">
        <v>65</v>
      </c>
      <c r="C73" s="121" t="s">
        <v>64</v>
      </c>
      <c r="D73" s="108"/>
      <c r="E73" s="107"/>
      <c r="F73" s="107"/>
      <c r="G73" s="107">
        <f>ROUND((SUM(G55,G60,G65,G70)),0)</f>
        <v>0</v>
      </c>
      <c r="H73" s="121" t="s">
        <v>64</v>
      </c>
      <c r="I73" s="108"/>
      <c r="J73" s="107"/>
      <c r="K73" s="107"/>
      <c r="L73" s="107">
        <f>ROUND((SUM(L55,L60,L65,L70)),0)</f>
        <v>0</v>
      </c>
      <c r="M73" s="60" t="s">
        <v>64</v>
      </c>
      <c r="N73" s="108"/>
      <c r="O73" s="107"/>
      <c r="P73" s="107"/>
      <c r="Q73" s="109">
        <f>ROUND((SUM(Q55,Q60,Q65,Q70)),0)</f>
        <v>0</v>
      </c>
      <c r="R73" s="26"/>
      <c r="S73" s="16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1:74" x14ac:dyDescent="0.3">
      <c r="A74" s="96"/>
      <c r="B74" s="97"/>
      <c r="C74" s="7"/>
      <c r="D74" s="6"/>
      <c r="E74" s="7"/>
      <c r="F74" s="7"/>
      <c r="G74" s="7"/>
      <c r="H74" s="29"/>
      <c r="I74" s="6"/>
      <c r="J74" s="7"/>
      <c r="K74" s="7"/>
      <c r="L74" s="112"/>
      <c r="M74" s="7"/>
      <c r="N74" s="6"/>
      <c r="O74" s="7"/>
      <c r="P74" s="7"/>
      <c r="Q74" s="112"/>
      <c r="R74" s="22"/>
      <c r="S74" s="11"/>
      <c r="T74" s="18"/>
      <c r="BR74" s="3"/>
      <c r="BS74" s="3"/>
      <c r="BT74" s="3"/>
      <c r="BU74" s="3"/>
      <c r="BV74" s="3"/>
    </row>
    <row r="75" spans="1:74" s="14" customFormat="1" x14ac:dyDescent="0.3">
      <c r="A75" s="147" t="s">
        <v>26</v>
      </c>
      <c r="B75" s="148"/>
      <c r="C75" s="92"/>
      <c r="D75" s="90"/>
      <c r="E75" s="92"/>
      <c r="F75" s="92"/>
      <c r="G75" s="92"/>
      <c r="H75" s="93"/>
      <c r="I75" s="90"/>
      <c r="J75" s="92"/>
      <c r="K75" s="92"/>
      <c r="L75" s="94"/>
      <c r="M75" s="92"/>
      <c r="N75" s="90"/>
      <c r="O75" s="92"/>
      <c r="P75" s="92"/>
      <c r="Q75" s="94"/>
      <c r="R75" s="24"/>
      <c r="S75" s="1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1:74" x14ac:dyDescent="0.3">
      <c r="A76" s="96"/>
      <c r="B76" s="97"/>
      <c r="C76" s="100">
        <v>0</v>
      </c>
      <c r="D76" s="6"/>
      <c r="E76" s="7"/>
      <c r="F76" s="7"/>
      <c r="G76" s="7">
        <f t="shared" ref="G76:G89" si="39">C76</f>
        <v>0</v>
      </c>
      <c r="H76" s="98">
        <v>0</v>
      </c>
      <c r="I76" s="6"/>
      <c r="J76" s="7"/>
      <c r="K76" s="7"/>
      <c r="L76" s="112">
        <f>H76</f>
        <v>0</v>
      </c>
      <c r="M76" s="100">
        <v>0</v>
      </c>
      <c r="N76" s="6"/>
      <c r="O76" s="7"/>
      <c r="P76" s="7"/>
      <c r="Q76" s="112">
        <f t="shared" ref="Q76:Q89" si="40">M76</f>
        <v>0</v>
      </c>
      <c r="R76" s="22"/>
      <c r="S76" s="11"/>
      <c r="BR76" s="3"/>
      <c r="BS76" s="3"/>
      <c r="BT76" s="3"/>
      <c r="BU76" s="3"/>
      <c r="BV76" s="3"/>
    </row>
    <row r="77" spans="1:74" x14ac:dyDescent="0.3">
      <c r="A77" s="96"/>
      <c r="B77" s="97"/>
      <c r="C77" s="100">
        <v>0</v>
      </c>
      <c r="D77" s="6"/>
      <c r="E77" s="7"/>
      <c r="F77" s="7"/>
      <c r="G77" s="7">
        <f t="shared" si="39"/>
        <v>0</v>
      </c>
      <c r="H77" s="98">
        <v>0</v>
      </c>
      <c r="I77" s="6"/>
      <c r="J77" s="7"/>
      <c r="K77" s="7"/>
      <c r="L77" s="112">
        <f t="shared" ref="L77:L86" si="41">H77</f>
        <v>0</v>
      </c>
      <c r="M77" s="100">
        <v>0</v>
      </c>
      <c r="N77" s="6"/>
      <c r="O77" s="7"/>
      <c r="P77" s="7"/>
      <c r="Q77" s="112">
        <f t="shared" si="40"/>
        <v>0</v>
      </c>
      <c r="R77" s="22"/>
      <c r="S77" s="11"/>
      <c r="T77" s="18" t="s">
        <v>16</v>
      </c>
      <c r="BR77" s="3"/>
      <c r="BS77" s="3"/>
      <c r="BT77" s="3"/>
      <c r="BU77" s="3"/>
      <c r="BV77" s="3"/>
    </row>
    <row r="78" spans="1:74" x14ac:dyDescent="0.3">
      <c r="A78" s="96"/>
      <c r="B78" s="97"/>
      <c r="C78" s="100">
        <v>0</v>
      </c>
      <c r="D78" s="6"/>
      <c r="E78" s="7"/>
      <c r="F78" s="7"/>
      <c r="G78" s="7">
        <f t="shared" si="39"/>
        <v>0</v>
      </c>
      <c r="H78" s="98">
        <v>0</v>
      </c>
      <c r="I78" s="6"/>
      <c r="J78" s="7"/>
      <c r="K78" s="7"/>
      <c r="L78" s="112">
        <f t="shared" si="41"/>
        <v>0</v>
      </c>
      <c r="M78" s="100">
        <v>0</v>
      </c>
      <c r="N78" s="6"/>
      <c r="O78" s="7"/>
      <c r="P78" s="7"/>
      <c r="Q78" s="112">
        <f t="shared" si="40"/>
        <v>0</v>
      </c>
      <c r="R78" s="22"/>
      <c r="S78" s="11"/>
      <c r="BR78" s="3"/>
      <c r="BS78" s="3"/>
      <c r="BT78" s="3"/>
      <c r="BU78" s="3"/>
      <c r="BV78" s="3"/>
    </row>
    <row r="79" spans="1:74" x14ac:dyDescent="0.3">
      <c r="A79" s="96"/>
      <c r="B79" s="97" t="s">
        <v>16</v>
      </c>
      <c r="C79" s="100">
        <v>0</v>
      </c>
      <c r="D79" s="6"/>
      <c r="E79" s="7"/>
      <c r="F79" s="7"/>
      <c r="G79" s="7">
        <f t="shared" si="39"/>
        <v>0</v>
      </c>
      <c r="H79" s="98">
        <v>0</v>
      </c>
      <c r="I79" s="6"/>
      <c r="J79" s="7"/>
      <c r="K79" s="7"/>
      <c r="L79" s="112">
        <f t="shared" si="41"/>
        <v>0</v>
      </c>
      <c r="M79" s="100">
        <v>0</v>
      </c>
      <c r="N79" s="6"/>
      <c r="O79" s="7"/>
      <c r="P79" s="7"/>
      <c r="Q79" s="112">
        <f t="shared" si="40"/>
        <v>0</v>
      </c>
      <c r="R79" s="22"/>
      <c r="S79" s="11"/>
      <c r="BR79" s="3"/>
      <c r="BS79" s="3"/>
      <c r="BT79" s="3"/>
      <c r="BU79" s="3"/>
      <c r="BV79" s="3"/>
    </row>
    <row r="80" spans="1:74" x14ac:dyDescent="0.3">
      <c r="A80" s="96"/>
      <c r="B80" s="97" t="s">
        <v>16</v>
      </c>
      <c r="C80" s="100">
        <v>0</v>
      </c>
      <c r="D80" s="6"/>
      <c r="E80" s="7"/>
      <c r="F80" s="7"/>
      <c r="G80" s="7">
        <f t="shared" si="39"/>
        <v>0</v>
      </c>
      <c r="H80" s="98">
        <v>0</v>
      </c>
      <c r="I80" s="6"/>
      <c r="J80" s="7"/>
      <c r="K80" s="7"/>
      <c r="L80" s="112">
        <f>H80</f>
        <v>0</v>
      </c>
      <c r="M80" s="100">
        <v>0</v>
      </c>
      <c r="N80" s="6"/>
      <c r="O80" s="7"/>
      <c r="P80" s="7"/>
      <c r="Q80" s="112">
        <f t="shared" si="40"/>
        <v>0</v>
      </c>
      <c r="R80" s="22"/>
      <c r="S80" s="11"/>
      <c r="BR80" s="3"/>
      <c r="BS80" s="3"/>
      <c r="BT80" s="3"/>
      <c r="BU80" s="3"/>
      <c r="BV80" s="3"/>
    </row>
    <row r="81" spans="1:74" x14ac:dyDescent="0.3">
      <c r="A81" s="96"/>
      <c r="B81" s="97" t="s">
        <v>16</v>
      </c>
      <c r="C81" s="100">
        <v>0</v>
      </c>
      <c r="D81" s="6"/>
      <c r="E81" s="7"/>
      <c r="F81" s="7"/>
      <c r="G81" s="7">
        <f t="shared" si="39"/>
        <v>0</v>
      </c>
      <c r="H81" s="98">
        <v>0</v>
      </c>
      <c r="I81" s="6"/>
      <c r="J81" s="7"/>
      <c r="K81" s="7"/>
      <c r="L81" s="112">
        <f t="shared" si="41"/>
        <v>0</v>
      </c>
      <c r="M81" s="100">
        <v>0</v>
      </c>
      <c r="N81" s="6"/>
      <c r="O81" s="7"/>
      <c r="P81" s="7"/>
      <c r="Q81" s="112">
        <f t="shared" si="40"/>
        <v>0</v>
      </c>
      <c r="R81" s="22"/>
      <c r="S81" s="11"/>
      <c r="BR81" s="3"/>
      <c r="BS81" s="3"/>
      <c r="BT81" s="3"/>
      <c r="BU81" s="3"/>
      <c r="BV81" s="3"/>
    </row>
    <row r="82" spans="1:74" x14ac:dyDescent="0.3">
      <c r="A82" s="96"/>
      <c r="B82" s="97" t="s">
        <v>16</v>
      </c>
      <c r="C82" s="100">
        <v>0</v>
      </c>
      <c r="D82" s="6"/>
      <c r="E82" s="7"/>
      <c r="F82" s="7"/>
      <c r="G82" s="7">
        <f t="shared" si="39"/>
        <v>0</v>
      </c>
      <c r="H82" s="98">
        <v>0</v>
      </c>
      <c r="I82" s="6"/>
      <c r="J82" s="7"/>
      <c r="K82" s="7"/>
      <c r="L82" s="112">
        <f t="shared" si="41"/>
        <v>0</v>
      </c>
      <c r="M82" s="100">
        <v>0</v>
      </c>
      <c r="N82" s="6"/>
      <c r="O82" s="7"/>
      <c r="P82" s="7"/>
      <c r="Q82" s="112">
        <f t="shared" si="40"/>
        <v>0</v>
      </c>
      <c r="R82" s="22"/>
      <c r="S82" s="11"/>
      <c r="BR82" s="3"/>
      <c r="BS82" s="3"/>
      <c r="BT82" s="3"/>
      <c r="BU82" s="3"/>
      <c r="BV82" s="3"/>
    </row>
    <row r="83" spans="1:74" x14ac:dyDescent="0.3">
      <c r="A83" s="96"/>
      <c r="B83" s="97" t="s">
        <v>16</v>
      </c>
      <c r="C83" s="100">
        <v>0</v>
      </c>
      <c r="D83" s="6"/>
      <c r="E83" s="7"/>
      <c r="F83" s="7"/>
      <c r="G83" s="7">
        <f t="shared" si="39"/>
        <v>0</v>
      </c>
      <c r="H83" s="98">
        <v>0</v>
      </c>
      <c r="I83" s="6"/>
      <c r="J83" s="7"/>
      <c r="K83" s="7"/>
      <c r="L83" s="112">
        <f t="shared" si="41"/>
        <v>0</v>
      </c>
      <c r="M83" s="100">
        <v>0</v>
      </c>
      <c r="N83" s="6"/>
      <c r="O83" s="7"/>
      <c r="P83" s="7"/>
      <c r="Q83" s="112">
        <f t="shared" si="40"/>
        <v>0</v>
      </c>
      <c r="R83" s="22"/>
      <c r="S83" s="11"/>
      <c r="BR83" s="3"/>
      <c r="BS83" s="3"/>
      <c r="BT83" s="3"/>
      <c r="BU83" s="3"/>
      <c r="BV83" s="3"/>
    </row>
    <row r="84" spans="1:74" x14ac:dyDescent="0.3">
      <c r="A84" s="96"/>
      <c r="B84" s="97" t="s">
        <v>16</v>
      </c>
      <c r="C84" s="100">
        <v>0</v>
      </c>
      <c r="D84" s="6"/>
      <c r="E84" s="7"/>
      <c r="F84" s="7"/>
      <c r="G84" s="7">
        <f t="shared" si="39"/>
        <v>0</v>
      </c>
      <c r="H84" s="98">
        <v>0</v>
      </c>
      <c r="I84" s="6"/>
      <c r="J84" s="7"/>
      <c r="K84" s="7"/>
      <c r="L84" s="112">
        <f>H84</f>
        <v>0</v>
      </c>
      <c r="M84" s="100">
        <v>0</v>
      </c>
      <c r="N84" s="6"/>
      <c r="O84" s="7"/>
      <c r="P84" s="7"/>
      <c r="Q84" s="112">
        <f t="shared" si="40"/>
        <v>0</v>
      </c>
      <c r="R84" s="22"/>
      <c r="S84" s="11"/>
      <c r="BR84" s="3"/>
      <c r="BS84" s="3"/>
      <c r="BT84" s="3"/>
      <c r="BU84" s="3"/>
      <c r="BV84" s="3"/>
    </row>
    <row r="85" spans="1:74" x14ac:dyDescent="0.3">
      <c r="A85" s="96"/>
      <c r="B85" s="97" t="s">
        <v>16</v>
      </c>
      <c r="C85" s="100">
        <v>0</v>
      </c>
      <c r="D85" s="6"/>
      <c r="E85" s="7"/>
      <c r="F85" s="7"/>
      <c r="G85" s="7">
        <f t="shared" si="39"/>
        <v>0</v>
      </c>
      <c r="H85" s="98">
        <v>0</v>
      </c>
      <c r="I85" s="6"/>
      <c r="J85" s="7"/>
      <c r="K85" s="7"/>
      <c r="L85" s="112">
        <f t="shared" si="41"/>
        <v>0</v>
      </c>
      <c r="M85" s="100">
        <v>0</v>
      </c>
      <c r="N85" s="6"/>
      <c r="O85" s="7"/>
      <c r="P85" s="7"/>
      <c r="Q85" s="112">
        <f t="shared" si="40"/>
        <v>0</v>
      </c>
      <c r="R85" s="22"/>
      <c r="S85" s="11"/>
      <c r="BR85" s="3"/>
      <c r="BS85" s="3"/>
      <c r="BT85" s="3"/>
      <c r="BU85" s="3"/>
      <c r="BV85" s="3"/>
    </row>
    <row r="86" spans="1:74" x14ac:dyDescent="0.3">
      <c r="A86" s="96"/>
      <c r="B86" s="97" t="s">
        <v>16</v>
      </c>
      <c r="C86" s="100">
        <v>0</v>
      </c>
      <c r="D86" s="6"/>
      <c r="E86" s="7"/>
      <c r="F86" s="7"/>
      <c r="G86" s="7">
        <f t="shared" si="39"/>
        <v>0</v>
      </c>
      <c r="H86" s="98">
        <v>0</v>
      </c>
      <c r="I86" s="6"/>
      <c r="J86" s="7"/>
      <c r="K86" s="7"/>
      <c r="L86" s="112">
        <f t="shared" si="41"/>
        <v>0</v>
      </c>
      <c r="M86" s="100">
        <v>0</v>
      </c>
      <c r="N86" s="6"/>
      <c r="O86" s="7"/>
      <c r="P86" s="7"/>
      <c r="Q86" s="112">
        <f t="shared" si="40"/>
        <v>0</v>
      </c>
      <c r="R86" s="22"/>
      <c r="S86" s="11"/>
      <c r="BR86" s="3"/>
      <c r="BS86" s="3"/>
      <c r="BT86" s="3"/>
      <c r="BU86" s="3"/>
      <c r="BV86" s="3"/>
    </row>
    <row r="87" spans="1:74" x14ac:dyDescent="0.3">
      <c r="A87" s="96"/>
      <c r="B87" s="97" t="s">
        <v>16</v>
      </c>
      <c r="C87" s="100">
        <v>0</v>
      </c>
      <c r="D87" s="6"/>
      <c r="E87" s="7"/>
      <c r="F87" s="7"/>
      <c r="G87" s="7">
        <f t="shared" si="39"/>
        <v>0</v>
      </c>
      <c r="H87" s="98">
        <v>0</v>
      </c>
      <c r="I87" s="6"/>
      <c r="J87" s="7"/>
      <c r="K87" s="7"/>
      <c r="L87" s="112">
        <f>H87</f>
        <v>0</v>
      </c>
      <c r="M87" s="100">
        <v>0</v>
      </c>
      <c r="N87" s="6"/>
      <c r="O87" s="7"/>
      <c r="P87" s="7"/>
      <c r="Q87" s="112">
        <f t="shared" si="40"/>
        <v>0</v>
      </c>
      <c r="R87" s="22"/>
      <c r="S87" s="11"/>
      <c r="BR87" s="3"/>
      <c r="BS87" s="3"/>
      <c r="BT87" s="3"/>
      <c r="BU87" s="3"/>
      <c r="BV87" s="3"/>
    </row>
    <row r="88" spans="1:74" x14ac:dyDescent="0.3">
      <c r="A88" s="96"/>
      <c r="B88" s="97" t="s">
        <v>16</v>
      </c>
      <c r="C88" s="100">
        <v>0</v>
      </c>
      <c r="D88" s="6"/>
      <c r="E88" s="7"/>
      <c r="F88" s="7"/>
      <c r="G88" s="7">
        <f t="shared" si="39"/>
        <v>0</v>
      </c>
      <c r="H88" s="98">
        <v>0</v>
      </c>
      <c r="I88" s="6"/>
      <c r="J88" s="7"/>
      <c r="K88" s="7"/>
      <c r="L88" s="112">
        <f>H88</f>
        <v>0</v>
      </c>
      <c r="M88" s="100">
        <v>0</v>
      </c>
      <c r="N88" s="6"/>
      <c r="O88" s="7"/>
      <c r="P88" s="7"/>
      <c r="Q88" s="112">
        <f t="shared" si="40"/>
        <v>0</v>
      </c>
      <c r="R88" s="22"/>
      <c r="S88" s="11"/>
      <c r="BR88" s="3"/>
      <c r="BS88" s="3"/>
      <c r="BT88" s="3"/>
      <c r="BU88" s="3"/>
      <c r="BV88" s="3"/>
    </row>
    <row r="89" spans="1:74" x14ac:dyDescent="0.3">
      <c r="A89" s="96"/>
      <c r="B89" s="97" t="s">
        <v>16</v>
      </c>
      <c r="C89" s="100">
        <v>0</v>
      </c>
      <c r="D89" s="6"/>
      <c r="E89" s="7"/>
      <c r="F89" s="7"/>
      <c r="G89" s="7">
        <f t="shared" si="39"/>
        <v>0</v>
      </c>
      <c r="H89" s="98">
        <v>0</v>
      </c>
      <c r="I89" s="6"/>
      <c r="J89" s="7"/>
      <c r="K89" s="7"/>
      <c r="L89" s="112">
        <f>H89</f>
        <v>0</v>
      </c>
      <c r="M89" s="100">
        <v>0</v>
      </c>
      <c r="N89" s="6"/>
      <c r="O89" s="7"/>
      <c r="P89" s="7"/>
      <c r="Q89" s="112">
        <f t="shared" si="40"/>
        <v>0</v>
      </c>
      <c r="R89" s="22"/>
      <c r="S89" s="11"/>
      <c r="BR89" s="3"/>
      <c r="BS89" s="3"/>
      <c r="BT89" s="3"/>
      <c r="BU89" s="3"/>
      <c r="BV89" s="3"/>
    </row>
    <row r="90" spans="1:74" s="17" customFormat="1" x14ac:dyDescent="0.3">
      <c r="A90" s="115"/>
      <c r="B90" s="116" t="s">
        <v>27</v>
      </c>
      <c r="C90" s="107"/>
      <c r="D90" s="108"/>
      <c r="E90" s="107"/>
      <c r="F90" s="107"/>
      <c r="G90" s="107">
        <f>ROUND((SUM(G76:G89)),0)</f>
        <v>0</v>
      </c>
      <c r="H90" s="61"/>
      <c r="I90" s="108"/>
      <c r="J90" s="107"/>
      <c r="K90" s="107"/>
      <c r="L90" s="109">
        <f>ROUND((SUM(L76:L89)),0)</f>
        <v>0</v>
      </c>
      <c r="M90" s="107"/>
      <c r="N90" s="108"/>
      <c r="O90" s="107"/>
      <c r="P90" s="107"/>
      <c r="Q90" s="109">
        <f>ROUND((SUM(Q76:Q89)),0)</f>
        <v>0</v>
      </c>
      <c r="R90" s="26"/>
      <c r="S90" s="16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x14ac:dyDescent="0.3">
      <c r="A91" s="96"/>
      <c r="B91" s="97"/>
      <c r="C91" s="7"/>
      <c r="D91" s="6"/>
      <c r="E91" s="7"/>
      <c r="F91" s="7"/>
      <c r="G91" s="7"/>
      <c r="H91" s="29"/>
      <c r="I91" s="6"/>
      <c r="J91" s="7"/>
      <c r="K91" s="7"/>
      <c r="L91" s="112"/>
      <c r="M91" s="7"/>
      <c r="N91" s="6"/>
      <c r="O91" s="7"/>
      <c r="P91" s="7"/>
      <c r="Q91" s="112"/>
      <c r="R91" s="22"/>
      <c r="S91" s="11"/>
      <c r="BR91" s="3"/>
      <c r="BS91" s="3"/>
      <c r="BT91" s="3"/>
      <c r="BU91" s="3"/>
      <c r="BV91" s="3"/>
    </row>
    <row r="92" spans="1:74" x14ac:dyDescent="0.3">
      <c r="A92" s="96"/>
      <c r="B92" s="97"/>
      <c r="C92" s="7"/>
      <c r="D92" s="6"/>
      <c r="E92" s="7"/>
      <c r="F92" s="7"/>
      <c r="G92" s="7"/>
      <c r="H92" s="29"/>
      <c r="I92" s="6"/>
      <c r="J92" s="7"/>
      <c r="K92" s="7"/>
      <c r="L92" s="112"/>
      <c r="M92" s="7"/>
      <c r="N92" s="6"/>
      <c r="O92" s="7"/>
      <c r="P92" s="7"/>
      <c r="Q92" s="112"/>
      <c r="R92" s="22"/>
      <c r="S92" s="11"/>
      <c r="BR92" s="3"/>
      <c r="BS92" s="3"/>
      <c r="BT92" s="3"/>
      <c r="BU92" s="3"/>
      <c r="BV92" s="3"/>
    </row>
    <row r="93" spans="1:74" s="14" customFormat="1" x14ac:dyDescent="0.3">
      <c r="A93" s="113"/>
      <c r="B93" s="114" t="s">
        <v>28</v>
      </c>
      <c r="C93" s="92"/>
      <c r="D93" s="90"/>
      <c r="E93" s="92"/>
      <c r="F93" s="92"/>
      <c r="G93" s="92"/>
      <c r="H93" s="93"/>
      <c r="I93" s="90"/>
      <c r="J93" s="92"/>
      <c r="K93" s="92"/>
      <c r="L93" s="94"/>
      <c r="M93" s="92"/>
      <c r="N93" s="90"/>
      <c r="O93" s="92"/>
      <c r="P93" s="92"/>
      <c r="Q93" s="94"/>
      <c r="R93" s="24"/>
      <c r="S93" s="1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x14ac:dyDescent="0.3">
      <c r="A94" s="96"/>
      <c r="B94" s="97"/>
      <c r="C94" s="100">
        <v>0</v>
      </c>
      <c r="D94" s="6"/>
      <c r="E94" s="7"/>
      <c r="F94" s="7"/>
      <c r="G94" s="7">
        <f>C94</f>
        <v>0</v>
      </c>
      <c r="H94" s="98">
        <v>0</v>
      </c>
      <c r="I94" s="6"/>
      <c r="J94" s="7"/>
      <c r="K94" s="7"/>
      <c r="L94" s="112">
        <f>H94</f>
        <v>0</v>
      </c>
      <c r="M94" s="100">
        <v>0</v>
      </c>
      <c r="N94" s="6"/>
      <c r="O94" s="7"/>
      <c r="P94" s="7"/>
      <c r="Q94" s="112">
        <f>M94</f>
        <v>0</v>
      </c>
      <c r="R94" s="22"/>
      <c r="S94" s="11"/>
      <c r="BR94" s="3"/>
      <c r="BS94" s="3"/>
      <c r="BT94" s="3"/>
      <c r="BU94" s="3"/>
      <c r="BV94" s="3"/>
    </row>
    <row r="95" spans="1:74" x14ac:dyDescent="0.3">
      <c r="A95" s="96"/>
      <c r="B95" s="97"/>
      <c r="C95" s="100">
        <v>0</v>
      </c>
      <c r="D95" s="6"/>
      <c r="E95" s="7"/>
      <c r="F95" s="7"/>
      <c r="G95" s="7">
        <f>C95</f>
        <v>0</v>
      </c>
      <c r="H95" s="98">
        <v>0</v>
      </c>
      <c r="I95" s="6"/>
      <c r="J95" s="7"/>
      <c r="K95" s="7"/>
      <c r="L95" s="112">
        <f>H95</f>
        <v>0</v>
      </c>
      <c r="M95" s="100">
        <v>0</v>
      </c>
      <c r="N95" s="6"/>
      <c r="O95" s="7"/>
      <c r="P95" s="7"/>
      <c r="Q95" s="112">
        <f>M95</f>
        <v>0</v>
      </c>
      <c r="R95" s="22"/>
      <c r="S95" s="11"/>
      <c r="BR95" s="3"/>
      <c r="BS95" s="3"/>
      <c r="BT95" s="3"/>
      <c r="BU95" s="3"/>
      <c r="BV95" s="3"/>
    </row>
    <row r="96" spans="1:74" x14ac:dyDescent="0.3">
      <c r="A96" s="96"/>
      <c r="B96" s="97" t="s">
        <v>16</v>
      </c>
      <c r="C96" s="100">
        <v>0</v>
      </c>
      <c r="D96" s="6"/>
      <c r="E96" s="7"/>
      <c r="F96" s="7"/>
      <c r="G96" s="7">
        <f>C96</f>
        <v>0</v>
      </c>
      <c r="H96" s="98">
        <v>0</v>
      </c>
      <c r="I96" s="6"/>
      <c r="J96" s="7"/>
      <c r="K96" s="7"/>
      <c r="L96" s="112">
        <f>H96</f>
        <v>0</v>
      </c>
      <c r="M96" s="100">
        <v>0</v>
      </c>
      <c r="N96" s="6"/>
      <c r="O96" s="7"/>
      <c r="P96" s="7"/>
      <c r="Q96" s="112">
        <f>M96</f>
        <v>0</v>
      </c>
      <c r="R96" s="22"/>
      <c r="S96" s="11"/>
      <c r="BR96" s="3"/>
      <c r="BS96" s="3"/>
      <c r="BT96" s="3"/>
      <c r="BU96" s="3"/>
      <c r="BV96" s="3"/>
    </row>
    <row r="97" spans="1:74" x14ac:dyDescent="0.3">
      <c r="A97" s="123"/>
      <c r="B97" s="97" t="s">
        <v>16</v>
      </c>
      <c r="C97" s="100">
        <v>0</v>
      </c>
      <c r="D97" s="6"/>
      <c r="E97" s="7"/>
      <c r="F97" s="7"/>
      <c r="G97" s="7">
        <f>C97</f>
        <v>0</v>
      </c>
      <c r="H97" s="98">
        <v>0</v>
      </c>
      <c r="I97" s="6"/>
      <c r="J97" s="7"/>
      <c r="K97" s="7"/>
      <c r="L97" s="112">
        <f>H97</f>
        <v>0</v>
      </c>
      <c r="M97" s="100">
        <v>0</v>
      </c>
      <c r="N97" s="6"/>
      <c r="O97" s="7"/>
      <c r="P97" s="7"/>
      <c r="Q97" s="112">
        <f>M97</f>
        <v>0</v>
      </c>
      <c r="R97" s="22"/>
      <c r="S97" s="11"/>
      <c r="BR97" s="3"/>
      <c r="BS97" s="3"/>
      <c r="BT97" s="3"/>
      <c r="BU97" s="3"/>
      <c r="BV97" s="3"/>
    </row>
    <row r="98" spans="1:74" s="17" customFormat="1" x14ac:dyDescent="0.3">
      <c r="A98" s="115"/>
      <c r="B98" s="116" t="s">
        <v>29</v>
      </c>
      <c r="C98" s="107"/>
      <c r="D98" s="108"/>
      <c r="E98" s="107"/>
      <c r="F98" s="107"/>
      <c r="G98" s="107">
        <f>ROUND((SUM(G94:G97)),0)</f>
        <v>0</v>
      </c>
      <c r="H98" s="61"/>
      <c r="I98" s="108"/>
      <c r="J98" s="107"/>
      <c r="K98" s="107"/>
      <c r="L98" s="109">
        <f>ROUND((SUM(L94:L97)),0)</f>
        <v>0</v>
      </c>
      <c r="M98" s="107"/>
      <c r="N98" s="108"/>
      <c r="O98" s="107"/>
      <c r="P98" s="107"/>
      <c r="Q98" s="109">
        <f>ROUND((SUM(Q94:Q97)),0)</f>
        <v>0</v>
      </c>
      <c r="R98" s="26"/>
      <c r="S98" s="1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s="3" customFormat="1" x14ac:dyDescent="0.3">
      <c r="A99" s="123"/>
      <c r="B99" s="27"/>
      <c r="C99" s="30"/>
      <c r="D99" s="31"/>
      <c r="E99" s="30"/>
      <c r="F99" s="30"/>
      <c r="G99" s="30"/>
      <c r="H99" s="33"/>
      <c r="I99" s="31"/>
      <c r="J99" s="30"/>
      <c r="K99" s="30"/>
      <c r="L99" s="99"/>
      <c r="M99" s="30"/>
      <c r="N99" s="31"/>
      <c r="O99" s="30"/>
      <c r="P99" s="30"/>
      <c r="Q99" s="99"/>
      <c r="R99" s="25"/>
      <c r="S99" s="15"/>
    </row>
    <row r="100" spans="1:74" s="3" customFormat="1" x14ac:dyDescent="0.3">
      <c r="A100" s="113"/>
      <c r="B100" s="114" t="s">
        <v>30</v>
      </c>
      <c r="C100" s="92"/>
      <c r="D100" s="90"/>
      <c r="E100" s="92"/>
      <c r="F100" s="92"/>
      <c r="G100" s="92"/>
      <c r="H100" s="93"/>
      <c r="I100" s="90"/>
      <c r="J100" s="92"/>
      <c r="K100" s="92"/>
      <c r="L100" s="94"/>
      <c r="M100" s="92"/>
      <c r="N100" s="90"/>
      <c r="O100" s="92"/>
      <c r="P100" s="92"/>
      <c r="Q100" s="94"/>
      <c r="R100" s="24"/>
      <c r="S100" s="13"/>
    </row>
    <row r="101" spans="1:74" s="3" customFormat="1" x14ac:dyDescent="0.3">
      <c r="A101" s="123"/>
      <c r="B101" s="27" t="s">
        <v>16</v>
      </c>
      <c r="C101" s="100">
        <v>0</v>
      </c>
      <c r="D101" s="31"/>
      <c r="E101" s="30"/>
      <c r="F101" s="30"/>
      <c r="G101" s="30">
        <f>C101</f>
        <v>0</v>
      </c>
      <c r="H101" s="98">
        <v>0</v>
      </c>
      <c r="I101" s="31"/>
      <c r="J101" s="30"/>
      <c r="K101" s="30"/>
      <c r="L101" s="99">
        <f>H101</f>
        <v>0</v>
      </c>
      <c r="M101" s="100">
        <v>0</v>
      </c>
      <c r="N101" s="31"/>
      <c r="O101" s="30"/>
      <c r="P101" s="30"/>
      <c r="Q101" s="99">
        <f>M101</f>
        <v>0</v>
      </c>
      <c r="R101" s="25"/>
      <c r="S101" s="15"/>
    </row>
    <row r="102" spans="1:74" x14ac:dyDescent="0.3">
      <c r="A102" s="115"/>
      <c r="B102" s="116" t="s">
        <v>31</v>
      </c>
      <c r="C102" s="107"/>
      <c r="D102" s="108"/>
      <c r="E102" s="107"/>
      <c r="F102" s="107"/>
      <c r="G102" s="107">
        <f>ROUND((SUM(G101:G101)),0)</f>
        <v>0</v>
      </c>
      <c r="H102" s="61"/>
      <c r="I102" s="108"/>
      <c r="J102" s="107"/>
      <c r="K102" s="107"/>
      <c r="L102" s="109">
        <f>ROUND((SUM(L101:L101)),0)</f>
        <v>0</v>
      </c>
      <c r="M102" s="107"/>
      <c r="N102" s="108"/>
      <c r="O102" s="107"/>
      <c r="P102" s="107"/>
      <c r="Q102" s="109">
        <f>ROUND((SUM(Q101:Q101)),0)</f>
        <v>0</v>
      </c>
      <c r="R102" s="72" t="s">
        <v>80</v>
      </c>
      <c r="S102" s="16"/>
      <c r="BR102" s="3"/>
      <c r="BS102" s="3"/>
      <c r="BT102" s="3"/>
      <c r="BU102" s="3"/>
      <c r="BV102" s="3"/>
    </row>
    <row r="103" spans="1:74" x14ac:dyDescent="0.3">
      <c r="A103" s="96"/>
      <c r="B103" s="27" t="s">
        <v>32</v>
      </c>
      <c r="C103" s="7"/>
      <c r="D103" s="6"/>
      <c r="E103" s="7"/>
      <c r="F103" s="7"/>
      <c r="G103" s="28">
        <f>G98+G90+G44+G50+G32+G73+G38+G102</f>
        <v>0</v>
      </c>
      <c r="H103" s="29"/>
      <c r="I103" s="6"/>
      <c r="J103" s="7"/>
      <c r="K103" s="30" t="s">
        <v>32</v>
      </c>
      <c r="L103" s="28">
        <f>L98+L90+L44+L50+L32+L73+L38+L102</f>
        <v>0</v>
      </c>
      <c r="M103" s="29"/>
      <c r="N103" s="6"/>
      <c r="O103" s="7"/>
      <c r="P103" s="30" t="s">
        <v>32</v>
      </c>
      <c r="Q103" s="127">
        <f>Q98+Q90+Q44+Q50+Q32+Q73+Q38+Q102</f>
        <v>0</v>
      </c>
      <c r="R103" s="63">
        <f>Q103+L103+G103+'Yrs 1-3'!Q102+'Yrs 1-3'!L102+'Yrs 1-3'!G102</f>
        <v>0</v>
      </c>
      <c r="S103" s="15"/>
      <c r="T103" s="18"/>
      <c r="BR103" s="3"/>
      <c r="BS103" s="3"/>
      <c r="BT103" s="3"/>
      <c r="BU103" s="3"/>
      <c r="BV103" s="3"/>
    </row>
    <row r="104" spans="1:74" s="3" customFormat="1" x14ac:dyDescent="0.3">
      <c r="A104" s="123"/>
      <c r="B104" s="27" t="s">
        <v>33</v>
      </c>
      <c r="C104" s="30"/>
      <c r="D104" s="31"/>
      <c r="E104" s="30"/>
      <c r="F104" s="30"/>
      <c r="G104" s="32">
        <f>ROUND((G103-(G71+G66+G61+G56+G38)),0)</f>
        <v>0</v>
      </c>
      <c r="H104" s="33"/>
      <c r="I104" s="31"/>
      <c r="J104" s="30"/>
      <c r="K104" s="34" t="s">
        <v>34</v>
      </c>
      <c r="L104" s="32">
        <f>ROUND((L103-(L71+L66+L61+L56+L38)),0)</f>
        <v>0</v>
      </c>
      <c r="M104" s="33"/>
      <c r="N104" s="31"/>
      <c r="O104" s="30"/>
      <c r="P104" s="34" t="s">
        <v>34</v>
      </c>
      <c r="Q104" s="138">
        <f>ROUND((Q103-(Q71+Q66+Q61+Q56+Q38)),0)</f>
        <v>0</v>
      </c>
      <c r="R104" s="64">
        <f>Q104+L104+G104+'Yrs 1-3'!Q103+'Yrs 1-3'!L103+'Yrs 1-3'!G103</f>
        <v>0</v>
      </c>
      <c r="S104" s="18"/>
      <c r="T104" s="18"/>
    </row>
    <row r="105" spans="1:74" s="3" customFormat="1" x14ac:dyDescent="0.3">
      <c r="A105" s="126"/>
      <c r="B105" s="78" t="s">
        <v>82</v>
      </c>
      <c r="C105" s="79"/>
      <c r="D105" s="80"/>
      <c r="E105" s="79"/>
      <c r="F105" s="79"/>
      <c r="G105" s="83">
        <f>ROUND((G103-G69-G64-G59-G54),0)</f>
        <v>0</v>
      </c>
      <c r="H105" s="81"/>
      <c r="I105" s="80"/>
      <c r="J105" s="79" t="s">
        <v>82</v>
      </c>
      <c r="K105" s="82"/>
      <c r="L105" s="83">
        <f>ROUND((L103-L69-L64-L59-L54),0)</f>
        <v>0</v>
      </c>
      <c r="M105" s="81"/>
      <c r="N105" s="80"/>
      <c r="O105" s="79" t="s">
        <v>82</v>
      </c>
      <c r="P105" s="82"/>
      <c r="Q105" s="139">
        <f>ROUND((Q103-Q69-Q64-Q59-Q54),0)</f>
        <v>0</v>
      </c>
      <c r="R105" s="64"/>
      <c r="S105" s="18"/>
      <c r="T105" s="18"/>
    </row>
    <row r="106" spans="1:74" s="3" customFormat="1" x14ac:dyDescent="0.3">
      <c r="A106" s="123"/>
      <c r="B106" s="27" t="s">
        <v>35</v>
      </c>
      <c r="C106" s="30"/>
      <c r="D106" s="31"/>
      <c r="E106" s="30"/>
      <c r="F106" s="30"/>
      <c r="G106" s="28">
        <f>G104*0.5</f>
        <v>0</v>
      </c>
      <c r="H106" s="33"/>
      <c r="I106" s="31"/>
      <c r="J106" s="30"/>
      <c r="K106" s="30" t="s">
        <v>35</v>
      </c>
      <c r="L106" s="28">
        <f>L104*0.5</f>
        <v>0</v>
      </c>
      <c r="M106" s="33"/>
      <c r="N106" s="31"/>
      <c r="O106" s="30"/>
      <c r="P106" s="30" t="s">
        <v>35</v>
      </c>
      <c r="Q106" s="127">
        <f>Q104*0.5</f>
        <v>0</v>
      </c>
      <c r="R106" s="63">
        <f>Q106+L106+G106+'Yrs 1-3'!Q105+'Yrs 1-3'!L105+'Yrs 1-3'!G105</f>
        <v>0</v>
      </c>
      <c r="S106" s="15"/>
      <c r="T106" s="18"/>
    </row>
    <row r="107" spans="1:74" s="3" customFormat="1" ht="15" thickBot="1" x14ac:dyDescent="0.35">
      <c r="A107" s="19"/>
      <c r="B107" s="129" t="s">
        <v>36</v>
      </c>
      <c r="C107" s="130"/>
      <c r="D107" s="131"/>
      <c r="E107" s="130"/>
      <c r="F107" s="130"/>
      <c r="G107" s="132">
        <f>G103+G106</f>
        <v>0</v>
      </c>
      <c r="H107" s="133"/>
      <c r="I107" s="131"/>
      <c r="J107" s="130"/>
      <c r="K107" s="130" t="s">
        <v>37</v>
      </c>
      <c r="L107" s="132">
        <f>L103+L106</f>
        <v>0</v>
      </c>
      <c r="M107" s="133"/>
      <c r="N107" s="131"/>
      <c r="O107" s="130"/>
      <c r="P107" s="134" t="s">
        <v>38</v>
      </c>
      <c r="Q107" s="132">
        <f>Q103+Q106</f>
        <v>0</v>
      </c>
      <c r="R107" s="63">
        <f>SUM(R103:R106)</f>
        <v>0</v>
      </c>
      <c r="S107" s="15"/>
      <c r="T107" s="18"/>
    </row>
    <row r="108" spans="1:74" x14ac:dyDescent="0.3">
      <c r="E108" s="20" t="s">
        <v>16</v>
      </c>
    </row>
    <row r="109" spans="1:74" x14ac:dyDescent="0.3">
      <c r="E109" s="20" t="s">
        <v>16</v>
      </c>
      <c r="F109" s="20"/>
    </row>
    <row r="110" spans="1:74" x14ac:dyDescent="0.3">
      <c r="F110" s="20"/>
    </row>
    <row r="112" spans="1:74" ht="15" thickBot="1" x14ac:dyDescent="0.35"/>
    <row r="113" spans="2:69" ht="30" thickTop="1" thickBot="1" x14ac:dyDescent="0.35">
      <c r="B113" s="51"/>
      <c r="C113" s="52" t="s">
        <v>49</v>
      </c>
      <c r="D113" s="52" t="s">
        <v>50</v>
      </c>
      <c r="E113" s="53" t="s">
        <v>51</v>
      </c>
    </row>
    <row r="114" spans="2:69" x14ac:dyDescent="0.3">
      <c r="B114" s="54" t="s">
        <v>41</v>
      </c>
      <c r="C114" s="55" t="s">
        <v>46</v>
      </c>
      <c r="D114" s="55" t="s">
        <v>47</v>
      </c>
      <c r="E114" s="56" t="s">
        <v>48</v>
      </c>
    </row>
    <row r="115" spans="2:69" x14ac:dyDescent="0.3">
      <c r="B115" s="43" t="s">
        <v>43</v>
      </c>
      <c r="C115" s="39">
        <v>0.49</v>
      </c>
      <c r="D115" s="40">
        <v>0.49</v>
      </c>
      <c r="E115" s="44">
        <v>0.5</v>
      </c>
    </row>
    <row r="116" spans="2:69" x14ac:dyDescent="0.3">
      <c r="B116" s="45" t="s">
        <v>42</v>
      </c>
      <c r="C116" s="39">
        <v>0.26</v>
      </c>
      <c r="D116" s="39">
        <v>0.26</v>
      </c>
      <c r="E116" s="44">
        <v>0.26</v>
      </c>
      <c r="G116" s="2"/>
      <c r="I116" s="1"/>
      <c r="L116" s="3"/>
      <c r="M116" s="3"/>
      <c r="BP116"/>
      <c r="BQ116"/>
    </row>
    <row r="117" spans="2:69" x14ac:dyDescent="0.3">
      <c r="B117" s="43" t="s">
        <v>44</v>
      </c>
      <c r="C117" s="41">
        <v>0.55000000000000004</v>
      </c>
      <c r="D117" s="41">
        <v>0.55000000000000004</v>
      </c>
      <c r="E117" s="46">
        <v>0.55000000000000004</v>
      </c>
      <c r="F117"/>
      <c r="G117" s="2"/>
      <c r="I117" s="1"/>
      <c r="L117" s="3"/>
      <c r="M117" s="3"/>
      <c r="BP117"/>
      <c r="BQ117"/>
    </row>
    <row r="118" spans="2:69" x14ac:dyDescent="0.3">
      <c r="B118" s="45" t="s">
        <v>42</v>
      </c>
      <c r="C118" s="41">
        <v>0.26</v>
      </c>
      <c r="D118" s="41">
        <v>0.26</v>
      </c>
      <c r="E118" s="46">
        <v>0.26</v>
      </c>
      <c r="F118"/>
      <c r="G118" s="2"/>
      <c r="I118" s="1"/>
      <c r="L118" s="3"/>
      <c r="M118" s="3"/>
      <c r="BP118"/>
      <c r="BQ118"/>
    </row>
    <row r="119" spans="2:69" x14ac:dyDescent="0.3">
      <c r="B119" s="43" t="s">
        <v>45</v>
      </c>
      <c r="C119" s="42">
        <v>0.32500000000000001</v>
      </c>
      <c r="D119" s="42">
        <v>0.32500000000000001</v>
      </c>
      <c r="E119" s="47">
        <v>0.32500000000000001</v>
      </c>
    </row>
    <row r="120" spans="2:69" ht="15" thickBot="1" x14ac:dyDescent="0.35">
      <c r="B120" s="48" t="s">
        <v>42</v>
      </c>
      <c r="C120" s="49">
        <v>0.26</v>
      </c>
      <c r="D120" s="49">
        <v>0.26</v>
      </c>
      <c r="E120" s="50">
        <v>0.26</v>
      </c>
    </row>
  </sheetData>
  <mergeCells count="73">
    <mergeCell ref="A29:B29"/>
    <mergeCell ref="C5:G5"/>
    <mergeCell ref="H5:L5"/>
    <mergeCell ref="M5:Q5"/>
    <mergeCell ref="A7:B7"/>
    <mergeCell ref="A15:B15"/>
    <mergeCell ref="A25:B25"/>
    <mergeCell ref="A32:B32"/>
    <mergeCell ref="C53:E53"/>
    <mergeCell ref="H53:J53"/>
    <mergeCell ref="M53:O53"/>
    <mergeCell ref="C54:E54"/>
    <mergeCell ref="H54:J54"/>
    <mergeCell ref="A53:B57"/>
    <mergeCell ref="C55:E55"/>
    <mergeCell ref="H55:J55"/>
    <mergeCell ref="M55:O55"/>
    <mergeCell ref="C57:F57"/>
    <mergeCell ref="H57:K57"/>
    <mergeCell ref="M57:P57"/>
    <mergeCell ref="M54:O54"/>
    <mergeCell ref="C56:F56"/>
    <mergeCell ref="H56:K56"/>
    <mergeCell ref="M60:O60"/>
    <mergeCell ref="C58:E58"/>
    <mergeCell ref="H58:J58"/>
    <mergeCell ref="M58:O58"/>
    <mergeCell ref="C59:E59"/>
    <mergeCell ref="H59:J59"/>
    <mergeCell ref="M59:O59"/>
    <mergeCell ref="H60:J60"/>
    <mergeCell ref="M69:O69"/>
    <mergeCell ref="C66:F66"/>
    <mergeCell ref="H66:K66"/>
    <mergeCell ref="M66:P66"/>
    <mergeCell ref="C63:E63"/>
    <mergeCell ref="H63:J63"/>
    <mergeCell ref="M63:O63"/>
    <mergeCell ref="C64:E64"/>
    <mergeCell ref="H64:J64"/>
    <mergeCell ref="M64:O64"/>
    <mergeCell ref="M56:P56"/>
    <mergeCell ref="C62:F62"/>
    <mergeCell ref="H62:K62"/>
    <mergeCell ref="M62:P62"/>
    <mergeCell ref="A63:B67"/>
    <mergeCell ref="C65:E65"/>
    <mergeCell ref="H65:J65"/>
    <mergeCell ref="M65:O65"/>
    <mergeCell ref="C67:F67"/>
    <mergeCell ref="H67:K67"/>
    <mergeCell ref="M67:P67"/>
    <mergeCell ref="A58:B62"/>
    <mergeCell ref="C60:E60"/>
    <mergeCell ref="C61:F61"/>
    <mergeCell ref="H61:K61"/>
    <mergeCell ref="M61:P61"/>
    <mergeCell ref="A75:B75"/>
    <mergeCell ref="A68:B72"/>
    <mergeCell ref="C70:E70"/>
    <mergeCell ref="H70:J70"/>
    <mergeCell ref="M70:O70"/>
    <mergeCell ref="C72:F72"/>
    <mergeCell ref="H72:K72"/>
    <mergeCell ref="M72:P72"/>
    <mergeCell ref="C71:F71"/>
    <mergeCell ref="H71:K71"/>
    <mergeCell ref="M71:P71"/>
    <mergeCell ref="C68:E68"/>
    <mergeCell ref="H68:J68"/>
    <mergeCell ref="M68:O68"/>
    <mergeCell ref="C69:E69"/>
    <mergeCell ref="H69:J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Yrs 1-3</vt:lpstr>
      <vt:lpstr>Yrs 4-6</vt:lpstr>
      <vt:lpstr>Sheet3</vt:lpstr>
    </vt:vector>
  </TitlesOfParts>
  <Company>WVU-HSC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Crayne</dc:creator>
  <cp:lastModifiedBy>Crayne, Susan</cp:lastModifiedBy>
  <cp:lastPrinted>2016-08-18T15:25:11Z</cp:lastPrinted>
  <dcterms:created xsi:type="dcterms:W3CDTF">2014-04-24T17:08:12Z</dcterms:created>
  <dcterms:modified xsi:type="dcterms:W3CDTF">2016-12-06T19:29:26Z</dcterms:modified>
</cp:coreProperties>
</file>